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vian.drei\Desktop\CEET IUNA\Transparencia 20260610\Medições\"/>
    </mc:Choice>
  </mc:AlternateContent>
  <xr:revisionPtr revIDLastSave="0" documentId="8_{820D2AC1-01DF-4469-9F28-EED282E4970F}" xr6:coauthVersionLast="47" xr6:coauthVersionMax="47" xr10:uidLastSave="{00000000-0000-0000-0000-000000000000}"/>
  <bookViews>
    <workbookView xWindow="-28920" yWindow="0" windowWidth="29040" windowHeight="15840" xr2:uid="{32F6390E-4403-4262-B263-5B8E48F5892A}"/>
  </bookViews>
  <sheets>
    <sheet name="Planilh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1Excel_BuiltIn_Print_Area_3_1">#REF!</definedName>
    <definedName name="_6Excel_BuiltIn_Print_Titles_2_1_1">(#REF!,#REF!)</definedName>
    <definedName name="_Fill" hidden="1">#REF!</definedName>
    <definedName name="_FOG50">#REF!</definedName>
    <definedName name="_PVC100">#REF!</definedName>
    <definedName name="_PVC150">#REF!</definedName>
    <definedName name="_PVC50">#REF!</definedName>
    <definedName name="_PVC75">#REF!</definedName>
    <definedName name="_VBF1">#REF!</definedName>
    <definedName name="_VE1">#REF!</definedName>
    <definedName name="_VO1">[1]MEMORIAL!#REF!</definedName>
    <definedName name="_VR1">#REF!</definedName>
    <definedName name="A">#REF!</definedName>
    <definedName name="A__1">[1]MEMORIAL!#REF!</definedName>
    <definedName name="A__1_1">[1]MEMORIAL!#REF!</definedName>
    <definedName name="A__2">[1]MEMORIAL!#REF!</definedName>
    <definedName name="A__2_1">[1]MEMORIAL!#REF!</definedName>
    <definedName name="A__3">[1]MEMORIAL!#REF!</definedName>
    <definedName name="A__3_1">[1]MEMORIAL!#REF!</definedName>
    <definedName name="A__4">[1]MEMORIAL!#REF!</definedName>
    <definedName name="A__4_1">[1]MEMORIAL!#REF!</definedName>
    <definedName name="A__5">[1]MEMORIAL!#REF!</definedName>
    <definedName name="A__5_1">[1]MEMORIAL!#REF!</definedName>
    <definedName name="A__6">[1]MEMORIAL!#REF!</definedName>
    <definedName name="A__6_1">[1]MEMORIAL!#REF!</definedName>
    <definedName name="A_1">[1]MEMORIAL!#REF!</definedName>
    <definedName name="A_1_1">[1]MEMORIAL!#REF!</definedName>
    <definedName name="A_2">[1]MEMORIAL!#REF!</definedName>
    <definedName name="A_2_1">[1]MEMORIAL!#REF!</definedName>
    <definedName name="A_3">[1]MEMORIAL!#REF!</definedName>
    <definedName name="A_3_1">[1]MEMORIAL!#REF!</definedName>
    <definedName name="A_4">[1]MEMORIAL!#REF!</definedName>
    <definedName name="AA">'[2]PLANILHA DE QUANT. E CUSTOS A'!#REF!</definedName>
    <definedName name="AAA">#REF!</definedName>
    <definedName name="aaaa">#REF!</definedName>
    <definedName name="aaaaa">'[2]PLANILHA DE QUANT. E CUSTOS A'!#REF!</definedName>
    <definedName name="AB">'[2]PLANILHA DE QUANT. E CUSTOS A'!#REF!</definedName>
    <definedName name="ABC">#REF!</definedName>
    <definedName name="ACRESC.22">#REF!</definedName>
    <definedName name="ADSAS">[3]!PassaExtenso</definedName>
    <definedName name="ADWEF">#REF!</definedName>
    <definedName name="ADWEF_1">#REF!</definedName>
    <definedName name="ADWEFF">#REF!</definedName>
    <definedName name="Alex">#REF!</definedName>
    <definedName name="APARENTE">#REF!</definedName>
    <definedName name="area">'[4]BAIXO GUANDU ITAIMBE'!#REF!</definedName>
    <definedName name="_xlnm.Print_Area" localSheetId="0">Planilha!$A$1:$AO$296</definedName>
    <definedName name="Área_impressão_IM">"$#REF!.$A$1:$H$39"</definedName>
    <definedName name="Área_impressão_IM_1">"$#REF!.$A$1:$H$39"</definedName>
    <definedName name="Área_impressão_IM_5">"$#REF!.$A$1:$H$39"</definedName>
    <definedName name="areia">'[4]BAIXO GUANDU ITAIMBE'!#REF!</definedName>
    <definedName name="arta">#REF!</definedName>
    <definedName name="as">#REF!</definedName>
    <definedName name="ASFALTO">#REF!</definedName>
    <definedName name="ASFALTO_1">#REF!</definedName>
    <definedName name="ATERRO">#REF!</definedName>
    <definedName name="ATERRO_100">#REF!</definedName>
    <definedName name="b">#REF!</definedName>
    <definedName name="BBB">#REF!</definedName>
    <definedName name="BBBB">'[2]PLANILHA DE QUANT. E CUSTOS A'!#REF!</definedName>
    <definedName name="BBBBBBB">#REF!</definedName>
    <definedName name="BC">#REF!</definedName>
    <definedName name="BDTC100">#REF!</definedName>
    <definedName name="BF">[5]MEMORIAL!#REF!</definedName>
    <definedName name="BF_1">[6]MEMORIAL!#REF!</definedName>
    <definedName name="BG">#REF!</definedName>
    <definedName name="BLOCRET">#REF!</definedName>
    <definedName name="BLOCRET_1">#REF!</definedName>
    <definedName name="BRITAS">#REF!</definedName>
    <definedName name="carlos">'[2]PLANILHA DE QUANT. E CUSTOS A'!#REF!</definedName>
    <definedName name="CCCCCCCCCCCCCCCCC">#REF!</definedName>
    <definedName name="ciclopico">[6]MEMORIAL!#REF!</definedName>
    <definedName name="ciclopico_1">[6]MEMORIAL!#REF!</definedName>
    <definedName name="COMPLETO">#REF!</definedName>
    <definedName name="COMPOSICAO01">#REF!</definedName>
    <definedName name="COMPOSIÇÃO01">#REF!</definedName>
    <definedName name="COMPOSICAO01_1">#REF!</definedName>
    <definedName name="COMPOSICAO02">#REF!</definedName>
    <definedName name="COMPOSICAO02_1">#REF!</definedName>
    <definedName name="concciclo">#REF!</definedName>
    <definedName name="concreto">#REF!</definedName>
    <definedName name="Construtora">#REF!</definedName>
    <definedName name="CSA">#REF!</definedName>
    <definedName name="CSA_1">#REF!</definedName>
    <definedName name="CSPP">#REF!</definedName>
    <definedName name="CSPP_1">#REF!</definedName>
    <definedName name="DASDA">#REF!</definedName>
    <definedName name="dat">#REF!</definedName>
    <definedName name="DATA">#REF!</definedName>
    <definedName name="DATA1">#REF!</definedName>
    <definedName name="dataf">#REF!</definedName>
    <definedName name="dd">#REF!</definedName>
    <definedName name="DEFOFO">#REF!</definedName>
    <definedName name="DEFOFO100">#REF!</definedName>
    <definedName name="DEFOFO150">#REF!</definedName>
    <definedName name="DEFOFO200">#REF!</definedName>
    <definedName name="DEFOFO250">#REF!</definedName>
    <definedName name="DEFOFO300">#REF!</definedName>
    <definedName name="DESTERRO">#REF!</definedName>
    <definedName name="dois">#REF!</definedName>
    <definedName name="dre">#REF!</definedName>
    <definedName name="DREN">#REF!</definedName>
    <definedName name="drenag">#REF!</definedName>
    <definedName name="DRENAGEM">#REF!</definedName>
    <definedName name="DSDS">("$#REF!.$A$1:$H$65184~$#REF!.$A$1:$AMJ$14)))))))")</definedName>
    <definedName name="dsef">[3]!PassaExtenso</definedName>
    <definedName name="DUDU">'[7]Rede de Distribuição de Água'!#REF!</definedName>
    <definedName name="E">#REF!</definedName>
    <definedName name="EED">[3]!PassaExtenso</definedName>
    <definedName name="EEE">#REF!</definedName>
    <definedName name="EEEEEEEEEEEEEEEEEE">#REF!</definedName>
    <definedName name="EFR">[3]!PassaExtenso</definedName>
    <definedName name="eng">#REF!</definedName>
    <definedName name="Eng.º_Const">#REF!</definedName>
    <definedName name="Eng.º_Super">#REF!</definedName>
    <definedName name="ER">[3]!PassaExtenso</definedName>
    <definedName name="ewq">[3]!PassaExtenso</definedName>
    <definedName name="Excel_BuiltIn__FilterDatabase_1">#REF!</definedName>
    <definedName name="Excel_BuiltIn__FilterDatabase_10">#REF!</definedName>
    <definedName name="Excel_BuiltIn__FilterDatabase_10_12">#REF!</definedName>
    <definedName name="Excel_BuiltIn__FilterDatabase_3">#REF!</definedName>
    <definedName name="Excel_BuiltIn__FilterDatabase_3_1">#REF!</definedName>
    <definedName name="Excel_BuiltIn__FilterDatabase_3_4">#REF!</definedName>
    <definedName name="Excel_BuiltIn__FilterDatabase_4_1">'[8]Orientaçao Terraplenagem'!#REF!</definedName>
    <definedName name="Excel_BuiltIn__FilterDatabase_4_10">'[9]Orientaçao Terraplenagem'!#REF!</definedName>
    <definedName name="Excel_BuiltIn__FilterDatabase_7">"$Terraplenagem.$#REF!$#REF!:$#REF!$#REF!"</definedName>
    <definedName name="Excel_BuiltIn__FilterDatabase_8">"$#REF!.$#REF!$#REF!:$#REF!$#REF!"</definedName>
    <definedName name="Excel_BuiltIn__FilterDatabase_9">"$#REF!.$#REF!$#REF!:$#REF!$#REF!"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0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_1">#REF!</definedName>
    <definedName name="Excel_BuiltIn_Print_Area_12_1_1">#REF!</definedName>
    <definedName name="Excel_BuiltIn_Print_Area_13_1">#REF!</definedName>
    <definedName name="Excel_BuiltIn_Print_Area_14_1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_1">#REF!</definedName>
    <definedName name="Excel_BuiltIn_Print_Area_20">#REF!</definedName>
    <definedName name="Excel_BuiltIn_Print_Area_20_1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4_1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"$#REF!.$A$1:$H$316"</definedName>
    <definedName name="Excel_BuiltIn_Print_Area_3_1">#REF!</definedName>
    <definedName name="Excel_BuiltIn_Print_Area_3_1_1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4">#REF!</definedName>
    <definedName name="Excel_BuiltIn_Print_Area_4_1">#REF!</definedName>
    <definedName name="Excel_BuiltIn_Print_Area_4_1_1">"$#REF!.$A$3:$BN$276"</definedName>
    <definedName name="Excel_BuiltIn_Print_Area_5">"$#REF!.$A$1:$H$302"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6">"$#REF!.$A$1:$X$14"</definedName>
    <definedName name="Excel_BuiltIn_Print_Area_6_1">#REF!</definedName>
    <definedName name="Excel_BuiltIn_Print_Area_6_1_1">#REF!</definedName>
    <definedName name="Excel_BuiltIn_Print_Area_7">"$#REF!.$A$1:$G$30"</definedName>
    <definedName name="Excel_BuiltIn_Print_Area_7_1">#REF!</definedName>
    <definedName name="Excel_BuiltIn_Print_Area_7_1_1">#REF!</definedName>
    <definedName name="Excel_BuiltIn_Print_Area_8_1">#REF!</definedName>
    <definedName name="Excel_BuiltIn_Print_Area_9_1">#REF!</definedName>
    <definedName name="Excel_BuiltIn_Print_Area_9_1_1">#REF!</definedName>
    <definedName name="Excel_BuiltIn_Print_Titles_1">#REF!</definedName>
    <definedName name="Excel_BuiltIn_Print_Titles_1_1">#REF!</definedName>
    <definedName name="Excel_BuiltIn_Print_Titles_10">#REF!</definedName>
    <definedName name="Excel_BuiltIn_Print_Titles_11">#REF!</definedName>
    <definedName name="Excel_BuiltIn_Print_Titles_12">#REF!</definedName>
    <definedName name="Excel_BuiltIn_Print_Titles_13">#REF!</definedName>
    <definedName name="Excel_BuiltIn_Print_Titles_14">#REF!</definedName>
    <definedName name="Excel_BuiltIn_Print_Titles_15">#REF!</definedName>
    <definedName name="Excel_BuiltIn_Print_Titles_16">#REF!</definedName>
    <definedName name="Excel_BuiltIn_Print_Titles_17">#REF!</definedName>
    <definedName name="Excel_BuiltIn_Print_Titles_18">#REF!</definedName>
    <definedName name="Excel_BuiltIn_Print_Titles_19">#REF!</definedName>
    <definedName name="Excel_BuiltIn_Print_Titles_2">(#REF!,#REF!)</definedName>
    <definedName name="Excel_BuiltIn_Print_Titles_2_1">#REF!</definedName>
    <definedName name="Excel_BuiltIn_Print_Titles_20">#REF!</definedName>
    <definedName name="Excel_BuiltIn_Print_Titles_21">#REF!</definedName>
    <definedName name="Excel_BuiltIn_Print_Titles_22">#REF!</definedName>
    <definedName name="Excel_BuiltIn_Print_Titles_23">#REF!</definedName>
    <definedName name="Excel_BuiltIn_Print_Titles_24">#REF!</definedName>
    <definedName name="Excel_BuiltIn_Print_Titles_25">#REF!</definedName>
    <definedName name="Excel_BuiltIn_Print_Titles_26">#REF!</definedName>
    <definedName name="Excel_BuiltIn_Print_Titles_27">#REF!</definedName>
    <definedName name="Excel_BuiltIn_Print_Titles_28">#REF!</definedName>
    <definedName name="Excel_BuiltIn_Print_Titles_29">#REF!</definedName>
    <definedName name="Excel_BuiltIn_Print_Titles_3">#REF!</definedName>
    <definedName name="Excel_BuiltIn_Print_Titles_3_1">#REF!</definedName>
    <definedName name="Excel_BuiltIn_Print_Titles_3_1_1">#REF!</definedName>
    <definedName name="Excel_BuiltIn_Print_Titles_30">#REF!</definedName>
    <definedName name="Excel_BuiltIn_Print_Titles_31">#REF!</definedName>
    <definedName name="Excel_BuiltIn_Print_Titles_32">#REF!</definedName>
    <definedName name="Excel_BuiltIn_Print_Titles_33">#REF!</definedName>
    <definedName name="Excel_BuiltIn_Print_Titles_34">#REF!</definedName>
    <definedName name="Excel_BuiltIn_Print_Titles_35">#REF!</definedName>
    <definedName name="Excel_BuiltIn_Print_Titles_36">#REF!</definedName>
    <definedName name="Excel_BuiltIn_Print_Titles_37">#REF!</definedName>
    <definedName name="Excel_BuiltIn_Print_Titles_38">#REF!</definedName>
    <definedName name="Excel_BuiltIn_Print_Titles_4">("$#REF!.$A$1:$H$65204~$#REF!.$A$1:$AMJ$14))))))))))))))))))))))")</definedName>
    <definedName name="Excel_BuiltIn_Print_Titles_4_1">#REF!</definedName>
    <definedName name="Excel_BuiltIn_Print_Titles_5">("$#REF!.$A$1:$H$65184~$#REF!.$A$1:$AMJ$14))))))))))))))))))))))")</definedName>
    <definedName name="Excel_BuiltIn_Print_Titles_5_1">#REF!</definedName>
    <definedName name="Excel_BuiltIn_Print_Titles_5_1_1">#REF!</definedName>
    <definedName name="Excel_BuiltIn_Print_Titles_6">("$#REF!.$A$1:$X$65206~$#REF!.$A$1:$AMJ$7))))))))))))))))))))))")</definedName>
    <definedName name="Excel_BuiltIn_Print_Titles_6_1">#REF!</definedName>
    <definedName name="Excel_BuiltIn_Print_Titles_7">#REF!</definedName>
    <definedName name="Excel_BuiltIn_Print_Titles_9">#REF!</definedName>
    <definedName name="Excel_BuiltIn_Print_Titles_9_1">#REF!</definedName>
    <definedName name="EXTENSÃO">#REF!</definedName>
    <definedName name="EXTENSÃO_1">#REF!</definedName>
    <definedName name="extred100">[10]MEMORIAL!#REF!</definedName>
    <definedName name="EXTREDE">#REF!</definedName>
    <definedName name="EXTREDE_1">#REF!</definedName>
    <definedName name="FDEee">#REF!</definedName>
    <definedName name="ffdf">#REF!</definedName>
    <definedName name="FOFO">#REF!</definedName>
    <definedName name="FOFO150">#REF!</definedName>
    <definedName name="FOFO200">#REF!</definedName>
    <definedName name="FOFO50">#REF!</definedName>
    <definedName name="FOFO75">#REF!</definedName>
    <definedName name="FOFO80">#REF!</definedName>
    <definedName name="G">#REF!</definedName>
    <definedName name="ggg">#REF!</definedName>
    <definedName name="gil">#REF!</definedName>
    <definedName name="hh">#REF!</definedName>
    <definedName name="HHHHHHHHHHHHHHHHHHHHHH">#REF!</definedName>
    <definedName name="ind">#REF!</definedName>
    <definedName name="ÍND">#REF!</definedName>
    <definedName name="INDICE">#REF!</definedName>
    <definedName name="indice2">#REF!</definedName>
    <definedName name="intemizacao">#REF!</definedName>
    <definedName name="iu">[3]!PassaExtenso</definedName>
    <definedName name="J">#REF!</definedName>
    <definedName name="jj">#REF!</definedName>
    <definedName name="KPAV">#REF!</definedName>
    <definedName name="kpavi">#REF!</definedName>
    <definedName name="kpavim">#REF!</definedName>
    <definedName name="kpavime">#REF!</definedName>
    <definedName name="KTER">#REF!</definedName>
    <definedName name="kterr">#REF!</definedName>
    <definedName name="kterra">#REF!</definedName>
    <definedName name="kterrap">#REF!</definedName>
    <definedName name="kterraple">#REF!</definedName>
    <definedName name="lkj">#REF!</definedName>
    <definedName name="LOP">(#REF!,#REF!)</definedName>
    <definedName name="m">#REF!</definedName>
    <definedName name="MCOD02.020.0010">[11]MEMORIAL!#REF!</definedName>
    <definedName name="MCOD02.020.0010_1">[12]MEMORIAL!#REF!</definedName>
    <definedName name="MCOD02.020.0070">[11]MEMORIAL!#REF!</definedName>
    <definedName name="MCOD02.020.0070_1">[12]MEMORIAL!#REF!</definedName>
    <definedName name="MCOD02.030.0090">[11]MEMORIAL!#REF!</definedName>
    <definedName name="MCOD02.030.0090_1">[12]MEMORIAL!#REF!</definedName>
    <definedName name="MCOD02.030.0100">[11]MEMORIAL!#REF!</definedName>
    <definedName name="MCOD02.030.0100_1">[12]MEMORIAL!#REF!</definedName>
    <definedName name="MCOD02.040.0200">[11]MEMORIAL!#REF!</definedName>
    <definedName name="MCOD02.040.0200_1">[12]MEMORIAL!#REF!</definedName>
    <definedName name="MCOD02.040.0280">[11]MEMORIAL!#REF!</definedName>
    <definedName name="MCOD02.040.0280_1">[12]MEMORIAL!#REF!</definedName>
    <definedName name="MCOD02.040.0921">[11]MEMORIAL!#REF!</definedName>
    <definedName name="MCOD02.040.0921_1">[12]MEMORIAL!#REF!</definedName>
    <definedName name="MCOD02.040.1055">[11]MEMORIAL!#REF!</definedName>
    <definedName name="MCOD02.040.1055_1">[12]MEMORIAL!#REF!</definedName>
    <definedName name="MCOD02.040.1060">[11]MEMORIAL!#REF!</definedName>
    <definedName name="MCOD02.040.1060_1">[12]MEMORIAL!#REF!</definedName>
    <definedName name="MCOD02.040.3790">[11]MEMORIAL!#REF!</definedName>
    <definedName name="MCOD02.040.3790_1">[12]MEMORIAL!#REF!</definedName>
    <definedName name="MCOD02.040.3800">[11]MEMORIAL!#REF!</definedName>
    <definedName name="MCOD02.040.3800_1">[12]MEMORIAL!#REF!</definedName>
    <definedName name="MCOD02.040.3810">[11]MEMORIAL!#REF!</definedName>
    <definedName name="MCOD02.040.3810_1">[12]MEMORIAL!#REF!</definedName>
    <definedName name="MCOD02.040.4510">[11]MEMORIAL!#REF!</definedName>
    <definedName name="MCOD02.040.4510_1">[12]MEMORIAL!#REF!</definedName>
    <definedName name="MCOD02.040.4520">[11]MEMORIAL!#REF!</definedName>
    <definedName name="MCOD02.040.4520_1">[12]MEMORIAL!#REF!</definedName>
    <definedName name="MCOD02.040.4550">[11]MEMORIAL!#REF!</definedName>
    <definedName name="MCOD02.040.4550_1">[12]MEMORIAL!#REF!</definedName>
    <definedName name="MCOD02.040.4620">[11]MEMORIAL!#REF!</definedName>
    <definedName name="MCOD02.040.4620_1">[12]MEMORIAL!#REF!</definedName>
    <definedName name="MCOD02.040.4630">[11]MEMORIAL!#REF!</definedName>
    <definedName name="MCOD02.040.4630_1">[12]MEMORIAL!#REF!</definedName>
    <definedName name="MCOD02.040.4636">[11]MEMORIAL!#REF!</definedName>
    <definedName name="MCOD02.040.4636_1">[12]MEMORIAL!#REF!</definedName>
    <definedName name="MCOD02.040.4690">[11]MEMORIAL!#REF!</definedName>
    <definedName name="MCOD02.040.4690_1">[12]MEMORIAL!#REF!</definedName>
    <definedName name="MCOD02.040.7402">[11]MEMORIAL!#REF!</definedName>
    <definedName name="MCOD02.040.7402_1">[12]MEMORIAL!#REF!</definedName>
    <definedName name="MCOD02.040.9800">[11]MEMORIAL!#REF!</definedName>
    <definedName name="MCOD02.040.9800_1">[12]MEMORIAL!#REF!</definedName>
    <definedName name="MCOD02.040.9802">[11]MEMORIAL!#REF!</definedName>
    <definedName name="MCOD02.040.9802_1">[12]MEMORIAL!#REF!</definedName>
    <definedName name="MCOD02.040.9804">[11]MEMORIAL!#REF!</definedName>
    <definedName name="MCOD02.040.9804_1">[12]MEMORIAL!#REF!</definedName>
    <definedName name="MCOD02.110.0014">[11]MEMORIAL!#REF!</definedName>
    <definedName name="MCOD02.110.0014_1">[12]MEMORIAL!#REF!</definedName>
    <definedName name="MCOD02.110.0054">[11]MEMORIAL!#REF!</definedName>
    <definedName name="MCOD02.110.0054_1">[12]MEMORIAL!#REF!</definedName>
    <definedName name="MCOD02.110.0066">[11]MEMORIAL!#REF!</definedName>
    <definedName name="MCOD02.110.0066_1">[12]MEMORIAL!#REF!</definedName>
    <definedName name="MCOD02.110.0094">[11]MEMORIAL!#REF!</definedName>
    <definedName name="MCOD02.110.0094_1">[12]MEMORIAL!#REF!</definedName>
    <definedName name="MCOD02.110.0106">[11]MEMORIAL!#REF!</definedName>
    <definedName name="MCOD02.110.0106_1">[12]MEMORIAL!#REF!</definedName>
    <definedName name="MCOD02.110.0110">[11]MEMORIAL!#REF!</definedName>
    <definedName name="MCOD02.110.0110_1">[12]MEMORIAL!#REF!</definedName>
    <definedName name="MCOD02.110.0134">[11]MEMORIAL!#REF!</definedName>
    <definedName name="MCOD02.110.0134_1">[12]MEMORIAL!#REF!</definedName>
    <definedName name="MCOD02.110.0146">[11]MEMORIAL!#REF!</definedName>
    <definedName name="MCOD02.110.0146_1">[12]MEMORIAL!#REF!</definedName>
    <definedName name="MCOD02.110.0150">[11]MEMORIAL!#REF!</definedName>
    <definedName name="MCOD02.110.0150_1">[12]MEMORIAL!#REF!</definedName>
    <definedName name="MCOD02.110.0610">[11]MEMORIAL!#REF!</definedName>
    <definedName name="MCOD02.110.0610_1">[12]MEMORIAL!#REF!</definedName>
    <definedName name="MCOD02.110.0620">[11]MEMORIAL!#REF!</definedName>
    <definedName name="MCOD02.110.0620_1">[12]MEMORIAL!#REF!</definedName>
    <definedName name="MCOD02.110.0734">[11]MEMORIAL!#REF!</definedName>
    <definedName name="MCOD02.110.0734_1">[12]MEMORIAL!#REF!</definedName>
    <definedName name="MCOD02.110.0738">[11]MEMORIAL!#REF!</definedName>
    <definedName name="MCOD02.110.0738_1">[12]MEMORIAL!#REF!</definedName>
    <definedName name="MCOD02.110.0750">[11]MEMORIAL!#REF!</definedName>
    <definedName name="MCOD02.110.0750_1">[12]MEMORIAL!#REF!</definedName>
    <definedName name="MCOD02.110.1014">[11]MEMORIAL!#REF!</definedName>
    <definedName name="MCOD02.110.1014_1">[12]MEMORIAL!#REF!</definedName>
    <definedName name="MCOD02.110.1020">[11]MEMORIAL!#REF!</definedName>
    <definedName name="MCOD02.110.1020_1">[12]MEMORIAL!#REF!</definedName>
    <definedName name="MCOD02.110.1164">[11]MEMORIAL!#REF!</definedName>
    <definedName name="MCOD02.110.1164_1">[12]MEMORIAL!#REF!</definedName>
    <definedName name="MCOD02.110.1166">[11]MEMORIAL!#REF!</definedName>
    <definedName name="MCOD02.110.1166_1">[12]MEMORIAL!#REF!</definedName>
    <definedName name="MCOD02.110.1420">[11]MEMORIAL!#REF!</definedName>
    <definedName name="MCOD02.110.1420_1">[12]MEMORIAL!#REF!</definedName>
    <definedName name="MCOD02.110.1426">[11]MEMORIAL!#REF!</definedName>
    <definedName name="MCOD02.110.1426_1">[12]MEMORIAL!#REF!</definedName>
    <definedName name="MCOD02.110.1654">[11]MEMORIAL!#REF!</definedName>
    <definedName name="MCOD02.110.1654_1">[12]MEMORIAL!#REF!</definedName>
    <definedName name="MCOD02.110.1880">[11]MEMORIAL!#REF!</definedName>
    <definedName name="MCOD02.110.1880_1">[12]MEMORIAL!#REF!</definedName>
    <definedName name="MCOD02.110.1974">[11]MEMORIAL!#REF!</definedName>
    <definedName name="MCOD02.110.1974_1">[12]MEMORIAL!#REF!</definedName>
    <definedName name="MCOD02.110.1996">[11]MEMORIAL!#REF!</definedName>
    <definedName name="MCOD02.110.1996_1">[12]MEMORIAL!#REF!</definedName>
    <definedName name="MCOD02.110.2012">[11]MEMORIAL!#REF!</definedName>
    <definedName name="MCOD02.110.2012_1">[12]MEMORIAL!#REF!</definedName>
    <definedName name="MCOD02.110.2016">[11]MEMORIAL!#REF!</definedName>
    <definedName name="MCOD02.110.2016_1">[12]MEMORIAL!#REF!</definedName>
    <definedName name="MCOD02.110.2024">[11]MEMORIAL!#REF!</definedName>
    <definedName name="MCOD02.110.2024_1">[12]MEMORIAL!#REF!</definedName>
    <definedName name="MCOD02.110.2026">[11]MEMORIAL!#REF!</definedName>
    <definedName name="MCOD02.110.2026_1">[12]MEMORIAL!#REF!</definedName>
    <definedName name="MCOD02.110.2310">[11]MEMORIAL!#REF!</definedName>
    <definedName name="MCOD02.110.2310_1">[12]MEMORIAL!#REF!</definedName>
    <definedName name="MCOD02.110.2480">[11]MEMORIAL!#REF!</definedName>
    <definedName name="MCOD02.110.2480_1">[12]MEMORIAL!#REF!</definedName>
    <definedName name="MCOD02.110.2798">[11]MEMORIAL!#REF!</definedName>
    <definedName name="MCOD02.110.2798_1">[12]MEMORIAL!#REF!</definedName>
    <definedName name="MCOD02.110.2806">[11]MEMORIAL!#REF!</definedName>
    <definedName name="MCOD02.110.2806_1">[12]MEMORIAL!#REF!</definedName>
    <definedName name="MCOD02.110.2868">[11]MEMORIAL!#REF!</definedName>
    <definedName name="MCOD02.110.2868_1">[12]MEMORIAL!#REF!</definedName>
    <definedName name="MCOD02.110.3856">[11]MEMORIAL!#REF!</definedName>
    <definedName name="MCOD02.110.3856_1">[12]MEMORIAL!#REF!</definedName>
    <definedName name="MCOD02.110.3908">[11]MEMORIAL!#REF!</definedName>
    <definedName name="MCOD02.110.3908_1">[12]MEMORIAL!#REF!</definedName>
    <definedName name="MCOD02.110.3926">[11]MEMORIAL!#REF!</definedName>
    <definedName name="MCOD02.110.3926_1">[12]MEMORIAL!#REF!</definedName>
    <definedName name="MCOD02.110.4288">[11]MEMORIAL!#REF!</definedName>
    <definedName name="MCOD02.110.4288_1">[12]MEMORIAL!#REF!</definedName>
    <definedName name="MCOD02.110.4296">[11]MEMORIAL!#REF!</definedName>
    <definedName name="MCOD02.110.4296_1">[12]MEMORIAL!#REF!</definedName>
    <definedName name="MCOD02.110.4308">[11]MEMORIAL!#REF!</definedName>
    <definedName name="MCOD02.110.4308_1">[12]MEMORIAL!#REF!</definedName>
    <definedName name="MCOD02.110.4312">[11]MEMORIAL!#REF!</definedName>
    <definedName name="MCOD02.110.4312_1">[12]MEMORIAL!#REF!</definedName>
    <definedName name="MCOD02.110.4320">[11]MEMORIAL!#REF!</definedName>
    <definedName name="MCOD02.110.4320_1">[12]MEMORIAL!#REF!</definedName>
    <definedName name="MCOD02.110.4780">[11]MEMORIAL!#REF!</definedName>
    <definedName name="MCOD02.110.4780_1">[12]MEMORIAL!#REF!</definedName>
    <definedName name="MCOD02.120.0050">[11]MEMORIAL!#REF!</definedName>
    <definedName name="MCOD02.120.0050_1">[12]MEMORIAL!#REF!</definedName>
    <definedName name="MCOD02.120.0060">[11]MEMORIAL!#REF!</definedName>
    <definedName name="MCOD02.120.0060_1">[12]MEMORIAL!#REF!</definedName>
    <definedName name="MCOD02.120.0140">[11]MEMORIAL!#REF!</definedName>
    <definedName name="MCOD02.120.0140_1">[12]MEMORIAL!#REF!</definedName>
    <definedName name="MCOD02.130.0070">[11]MEMORIAL!#REF!</definedName>
    <definedName name="MCOD02.130.0070_1">[12]MEMORIAL!#REF!</definedName>
    <definedName name="MCOD02.130.0080">[11]MEMORIAL!#REF!</definedName>
    <definedName name="MCOD02.130.0080_1">[12]MEMORIAL!#REF!</definedName>
    <definedName name="MCOD02.130.0100">[11]MEMORIAL!#REF!</definedName>
    <definedName name="MCOD02.130.0100_1">[12]MEMORIAL!#REF!</definedName>
    <definedName name="MCOD02.140.0030">[11]MEMORIAL!#REF!</definedName>
    <definedName name="MCOD02.140.0030_1">[12]MEMORIAL!#REF!</definedName>
    <definedName name="MCOD02.140.0080">[11]MEMORIAL!#REF!</definedName>
    <definedName name="MCOD02.140.0080_1">[12]MEMORIAL!#REF!</definedName>
    <definedName name="MCOD02.140.0090">[11]MEMORIAL!#REF!</definedName>
    <definedName name="MCOD02.140.0090_1">[12]MEMORIAL!#REF!</definedName>
    <definedName name="MCOD02.160.0010">[11]MEMORIAL!#REF!</definedName>
    <definedName name="MCOD02.160.0010_1">[12]MEMORIAL!#REF!</definedName>
    <definedName name="MCOD02.160.0110">[11]MEMORIAL!#REF!</definedName>
    <definedName name="MCOD02.160.0110_1">[12]MEMORIAL!#REF!</definedName>
    <definedName name="MCOD02.180.0010">[11]MEMORIAL!#REF!</definedName>
    <definedName name="MCOD02.180.0010_1">[12]MEMORIAL!#REF!</definedName>
    <definedName name="MCOD02.210.0020">[11]MEMORIAL!#REF!</definedName>
    <definedName name="MCOD02.210.0020_1">[12]MEMORIAL!#REF!</definedName>
    <definedName name="MCOD02.210.0030">[11]MEMORIAL!#REF!</definedName>
    <definedName name="MCOD02.210.0030_1">[12]MEMORIAL!#REF!</definedName>
    <definedName name="MCOD02.210.0090">[11]MEMORIAL!#REF!</definedName>
    <definedName name="MCOD02.210.0090_1">[12]MEMORIAL!#REF!</definedName>
    <definedName name="MCOD02.210.0110">[11]MEMORIAL!#REF!</definedName>
    <definedName name="MCOD02.210.0110_1">[12]MEMORIAL!#REF!</definedName>
    <definedName name="MCOD02.210.0310">[11]MEMORIAL!#REF!</definedName>
    <definedName name="MCOD02.210.0310_1">[12]MEMORIAL!#REF!</definedName>
    <definedName name="MCOD02.210.0340">[11]MEMORIAL!#REF!</definedName>
    <definedName name="MCOD02.210.0340_1">[12]MEMORIAL!#REF!</definedName>
    <definedName name="MCOD02.210.0350">[11]MEMORIAL!#REF!</definedName>
    <definedName name="MCOD02.210.0350_1">[12]MEMORIAL!#REF!</definedName>
    <definedName name="MCOD02.210.0360">[11]MEMORIAL!#REF!</definedName>
    <definedName name="MCOD02.210.0360_1">[12]MEMORIAL!#REF!</definedName>
    <definedName name="MCOD02.210.0370">[11]MEMORIAL!#REF!</definedName>
    <definedName name="MCOD02.210.0370_1">[12]MEMORIAL!#REF!</definedName>
    <definedName name="MCOD02.210.0380">[11]MEMORIAL!#REF!</definedName>
    <definedName name="MCOD02.210.0380_1">[12]MEMORIAL!#REF!</definedName>
    <definedName name="MCOD02.210.1620">[11]MEMORIAL!#REF!</definedName>
    <definedName name="MCOD02.210.1620_1">[12]MEMORIAL!#REF!</definedName>
    <definedName name="MCOD02.210.1625">[11]MEMORIAL!#REF!</definedName>
    <definedName name="MCOD02.210.1625_1">[12]MEMORIAL!#REF!</definedName>
    <definedName name="MCOD02.210.1635">[11]MEMORIAL!#REF!</definedName>
    <definedName name="MCOD02.210.1635_1">[12]MEMORIAL!#REF!</definedName>
    <definedName name="MCOD02.210.1637">[11]MEMORIAL!#REF!</definedName>
    <definedName name="MCOD02.210.1637_1">[12]MEMORIAL!#REF!</definedName>
    <definedName name="MCOD03.020.0020">[11]MEMORIAL!#REF!</definedName>
    <definedName name="MCOD03.020.0020_1">[12]MEMORIAL!#REF!</definedName>
    <definedName name="MCOD05.150.0830">[11]MEMORIAL!#REF!</definedName>
    <definedName name="MCOD05.150.0830_1">[12]MEMORIAL!#REF!</definedName>
    <definedName name="MCOD05.150.0840">[11]MEMORIAL!#REF!</definedName>
    <definedName name="MCOD05.150.0840_1">[12]MEMORIAL!#REF!</definedName>
    <definedName name="MCODCOTADO01">[11]MEMORIAL!#REF!</definedName>
    <definedName name="MCODCOTADO01_1">[12]MEMORIAL!#REF!</definedName>
    <definedName name="MCODCOTADO02">[11]MEMORIAL!#REF!</definedName>
    <definedName name="MCODCOTADO02_1">[12]MEMORIAL!#REF!</definedName>
    <definedName name="MCODCOTADO03">[11]MEMORIAL!#REF!</definedName>
    <definedName name="MCODCOTADO03_1">[12]MEMORIAL!#REF!</definedName>
    <definedName name="MCODCOTADO04">[11]MEMORIAL!#REF!</definedName>
    <definedName name="MCODCOTADO04_1">[12]MEMORIAL!#REF!</definedName>
    <definedName name="medição">#REF!</definedName>
    <definedName name="mmm">#REF!</definedName>
    <definedName name="MTOT02.020.0010">[11]MEMORIAL!#REF!</definedName>
    <definedName name="MTOT02.020.0010_1">[12]MEMORIAL!#REF!</definedName>
    <definedName name="MTOT02.020.0070">[11]MEMORIAL!#REF!</definedName>
    <definedName name="MTOT02.020.0070_1">[12]MEMORIAL!#REF!</definedName>
    <definedName name="MTOT02.030.0090">[11]MEMORIAL!#REF!</definedName>
    <definedName name="MTOT02.030.0090_1">[12]MEMORIAL!#REF!</definedName>
    <definedName name="MTOT02.030.0100">[11]MEMORIAL!#REF!</definedName>
    <definedName name="MTOT02.030.0100_1">[12]MEMORIAL!#REF!</definedName>
    <definedName name="MTOT02.040.0200">[11]MEMORIAL!#REF!</definedName>
    <definedName name="MTOT02.040.0200_1">[12]MEMORIAL!#REF!</definedName>
    <definedName name="MTOT02.040.0280">[11]MEMORIAL!#REF!</definedName>
    <definedName name="MTOT02.040.0280_1">[12]MEMORIAL!#REF!</definedName>
    <definedName name="MTOT02.040.0921">[11]MEMORIAL!#REF!</definedName>
    <definedName name="MTOT02.040.0921_1">[12]MEMORIAL!#REF!</definedName>
    <definedName name="MTOT02.040.1055">[11]MEMORIAL!#REF!</definedName>
    <definedName name="MTOT02.040.1055_1">[12]MEMORIAL!#REF!</definedName>
    <definedName name="MTOT02.040.1060">[11]MEMORIAL!#REF!</definedName>
    <definedName name="MTOT02.040.1060_1">[12]MEMORIAL!#REF!</definedName>
    <definedName name="MTOT02.040.3790">[11]MEMORIAL!#REF!</definedName>
    <definedName name="MTOT02.040.3790_1">[12]MEMORIAL!#REF!</definedName>
    <definedName name="MTOT02.040.3800">[11]MEMORIAL!#REF!</definedName>
    <definedName name="MTOT02.040.3800_1">[12]MEMORIAL!#REF!</definedName>
    <definedName name="MTOT02.040.3810">[11]MEMORIAL!#REF!</definedName>
    <definedName name="MTOT02.040.3810_1">[12]MEMORIAL!#REF!</definedName>
    <definedName name="MTOT02.040.4510">[11]MEMORIAL!#REF!</definedName>
    <definedName name="MTOT02.040.4510_1">[12]MEMORIAL!#REF!</definedName>
    <definedName name="MTOT02.040.4520">[11]MEMORIAL!#REF!</definedName>
    <definedName name="MTOT02.040.4520_1">[12]MEMORIAL!#REF!</definedName>
    <definedName name="MTOT02.040.4550">[11]MEMORIAL!#REF!</definedName>
    <definedName name="MTOT02.040.4550_1">[12]MEMORIAL!#REF!</definedName>
    <definedName name="MTOT02.040.4620">[11]MEMORIAL!#REF!</definedName>
    <definedName name="MTOT02.040.4620_1">[12]MEMORIAL!#REF!</definedName>
    <definedName name="MTOT02.040.4630">[11]MEMORIAL!#REF!</definedName>
    <definedName name="MTOT02.040.4630_1">[12]MEMORIAL!#REF!</definedName>
    <definedName name="MTOT02.040.4636">[11]MEMORIAL!#REF!</definedName>
    <definedName name="MTOT02.040.4636_1">[12]MEMORIAL!#REF!</definedName>
    <definedName name="MTOT02.040.4690">[11]MEMORIAL!#REF!</definedName>
    <definedName name="MTOT02.040.4690_1">[12]MEMORIAL!#REF!</definedName>
    <definedName name="MTOT02.040.7402">[11]MEMORIAL!#REF!</definedName>
    <definedName name="MTOT02.040.7402_1">[12]MEMORIAL!#REF!</definedName>
    <definedName name="MTOT02.040.9800">[11]MEMORIAL!#REF!</definedName>
    <definedName name="MTOT02.040.9800_1">[12]MEMORIAL!#REF!</definedName>
    <definedName name="MTOT02.040.9802">[11]MEMORIAL!#REF!</definedName>
    <definedName name="MTOT02.040.9802_1">[12]MEMORIAL!#REF!</definedName>
    <definedName name="MTOT02.040.9804">[11]MEMORIAL!#REF!</definedName>
    <definedName name="MTOT02.040.9804_1">[12]MEMORIAL!#REF!</definedName>
    <definedName name="MTOT02.110.0014">[11]MEMORIAL!#REF!</definedName>
    <definedName name="MTOT02.110.0014_1">[12]MEMORIAL!#REF!</definedName>
    <definedName name="MTOT02.110.0054">[11]MEMORIAL!#REF!</definedName>
    <definedName name="MTOT02.110.0054_1">[12]MEMORIAL!#REF!</definedName>
    <definedName name="MTOT02.110.0066">[11]MEMORIAL!#REF!</definedName>
    <definedName name="MTOT02.110.0066_1">[12]MEMORIAL!#REF!</definedName>
    <definedName name="MTOT02.110.0094">[11]MEMORIAL!#REF!</definedName>
    <definedName name="MTOT02.110.0094_1">[12]MEMORIAL!#REF!</definedName>
    <definedName name="MTOT02.110.0106">[11]MEMORIAL!#REF!</definedName>
    <definedName name="MTOT02.110.0106_1">[12]MEMORIAL!#REF!</definedName>
    <definedName name="MTOT02.110.0110">[11]MEMORIAL!#REF!</definedName>
    <definedName name="MTOT02.110.0110_1">[12]MEMORIAL!#REF!</definedName>
    <definedName name="MTOT02.110.0134">[11]MEMORIAL!#REF!</definedName>
    <definedName name="MTOT02.110.0134_1">[12]MEMORIAL!#REF!</definedName>
    <definedName name="MTOT02.110.0146">[11]MEMORIAL!#REF!</definedName>
    <definedName name="MTOT02.110.0146_1">[12]MEMORIAL!#REF!</definedName>
    <definedName name="MTOT02.110.0150">[11]MEMORIAL!#REF!</definedName>
    <definedName name="MTOT02.110.0150_1">[12]MEMORIAL!#REF!</definedName>
    <definedName name="MTOT02.110.0610">[11]MEMORIAL!#REF!</definedName>
    <definedName name="MTOT02.110.0610_1">[12]MEMORIAL!#REF!</definedName>
    <definedName name="MTOT02.110.0620">[11]MEMORIAL!#REF!</definedName>
    <definedName name="MTOT02.110.0620_1">[12]MEMORIAL!#REF!</definedName>
    <definedName name="MTOT02.110.0734">[11]MEMORIAL!#REF!</definedName>
    <definedName name="MTOT02.110.0734_1">[12]MEMORIAL!#REF!</definedName>
    <definedName name="MTOT02.110.0738">[11]MEMORIAL!#REF!</definedName>
    <definedName name="MTOT02.110.0738_1">[12]MEMORIAL!#REF!</definedName>
    <definedName name="MTOT02.110.0750">[11]MEMORIAL!#REF!</definedName>
    <definedName name="MTOT02.110.0750_1">[12]MEMORIAL!#REF!</definedName>
    <definedName name="MTOT02.110.1014">[11]MEMORIAL!#REF!</definedName>
    <definedName name="MTOT02.110.1014_1">[12]MEMORIAL!#REF!</definedName>
    <definedName name="MTOT02.110.1020">[11]MEMORIAL!#REF!</definedName>
    <definedName name="MTOT02.110.1020_1">[12]MEMORIAL!#REF!</definedName>
    <definedName name="MTOT02.110.1164">[11]MEMORIAL!#REF!</definedName>
    <definedName name="MTOT02.110.1164_1">[12]MEMORIAL!#REF!</definedName>
    <definedName name="MTOT02.110.1166">[11]MEMORIAL!#REF!</definedName>
    <definedName name="MTOT02.110.1166_1">[12]MEMORIAL!#REF!</definedName>
    <definedName name="MTOT02.110.1420">[11]MEMORIAL!#REF!</definedName>
    <definedName name="MTOT02.110.1420_1">[12]MEMORIAL!#REF!</definedName>
    <definedName name="MTOT02.110.1426">[11]MEMORIAL!#REF!</definedName>
    <definedName name="MTOT02.110.1426_1">[12]MEMORIAL!#REF!</definedName>
    <definedName name="MTOT02.110.1654">[11]MEMORIAL!#REF!</definedName>
    <definedName name="MTOT02.110.1654_1">[12]MEMORIAL!#REF!</definedName>
    <definedName name="MTOT02.110.1880">[11]MEMORIAL!#REF!</definedName>
    <definedName name="MTOT02.110.1880_1">[12]MEMORIAL!#REF!</definedName>
    <definedName name="MTOT02.110.1974">[11]MEMORIAL!#REF!</definedName>
    <definedName name="MTOT02.110.1974_1">[12]MEMORIAL!#REF!</definedName>
    <definedName name="MTOT02.110.1996">[11]MEMORIAL!#REF!</definedName>
    <definedName name="MTOT02.110.1996_1">[12]MEMORIAL!#REF!</definedName>
    <definedName name="MTOT02.110.2012">[11]MEMORIAL!#REF!</definedName>
    <definedName name="MTOT02.110.2012_1">[12]MEMORIAL!#REF!</definedName>
    <definedName name="MTOT02.110.2016">[11]MEMORIAL!#REF!</definedName>
    <definedName name="MTOT02.110.2016_1">[12]MEMORIAL!#REF!</definedName>
    <definedName name="MTOT02.110.2024">[11]MEMORIAL!#REF!</definedName>
    <definedName name="MTOT02.110.2024_1">[12]MEMORIAL!#REF!</definedName>
    <definedName name="MTOT02.110.2026">[11]MEMORIAL!#REF!</definedName>
    <definedName name="MTOT02.110.2026_1">[12]MEMORIAL!#REF!</definedName>
    <definedName name="MTOT02.110.2310">[11]MEMORIAL!#REF!</definedName>
    <definedName name="MTOT02.110.2310_1">[12]MEMORIAL!#REF!</definedName>
    <definedName name="MTOT02.110.2480">[11]MEMORIAL!#REF!</definedName>
    <definedName name="MTOT02.110.2480_1">[12]MEMORIAL!#REF!</definedName>
    <definedName name="MTOT02.110.2798">[11]MEMORIAL!#REF!</definedName>
    <definedName name="MTOT02.110.2798_1">[12]MEMORIAL!#REF!</definedName>
    <definedName name="MTOT02.110.2806">[11]MEMORIAL!#REF!</definedName>
    <definedName name="MTOT02.110.2806_1">[12]MEMORIAL!#REF!</definedName>
    <definedName name="MTOT02.110.2868">[11]MEMORIAL!#REF!</definedName>
    <definedName name="MTOT02.110.2868_1">[12]MEMORIAL!#REF!</definedName>
    <definedName name="MTOT02.110.3856">[11]MEMORIAL!#REF!</definedName>
    <definedName name="MTOT02.110.3856_1">[12]MEMORIAL!#REF!</definedName>
    <definedName name="MTOT02.110.3908">[11]MEMORIAL!#REF!</definedName>
    <definedName name="MTOT02.110.3908_1">[12]MEMORIAL!#REF!</definedName>
    <definedName name="MTOT02.110.3926">[11]MEMORIAL!#REF!</definedName>
    <definedName name="MTOT02.110.3926_1">[12]MEMORIAL!#REF!</definedName>
    <definedName name="MTOT02.110.4288">[11]MEMORIAL!#REF!</definedName>
    <definedName name="MTOT02.110.4288_1">[12]MEMORIAL!#REF!</definedName>
    <definedName name="MTOT02.110.4296">[11]MEMORIAL!#REF!</definedName>
    <definedName name="MTOT02.110.4296_1">[12]MEMORIAL!#REF!</definedName>
    <definedName name="MTOT02.110.4308">[11]MEMORIAL!#REF!</definedName>
    <definedName name="MTOT02.110.4308_1">[12]MEMORIAL!#REF!</definedName>
    <definedName name="MTOT02.110.4312">[11]MEMORIAL!#REF!</definedName>
    <definedName name="MTOT02.110.4312_1">[12]MEMORIAL!#REF!</definedName>
    <definedName name="MTOT02.110.4320">[11]MEMORIAL!#REF!</definedName>
    <definedName name="MTOT02.110.4320_1">[12]MEMORIAL!#REF!</definedName>
    <definedName name="MTOT02.110.4780">[11]MEMORIAL!#REF!</definedName>
    <definedName name="MTOT02.110.4780_1">[12]MEMORIAL!#REF!</definedName>
    <definedName name="MTOT02.110.610">[11]MEMORIAL!#REF!</definedName>
    <definedName name="MTOT02.110.610_1">[12]MEMORIAL!#REF!</definedName>
    <definedName name="MTOT02.120.0050">[11]MEMORIAL!#REF!</definedName>
    <definedName name="MTOT02.120.0050_1">[12]MEMORIAL!#REF!</definedName>
    <definedName name="MTOT02.120.0060">[11]MEMORIAL!#REF!</definedName>
    <definedName name="MTOT02.120.0060_1">[12]MEMORIAL!#REF!</definedName>
    <definedName name="MTOT02.120.0140">[11]MEMORIAL!#REF!</definedName>
    <definedName name="MTOT02.120.0140_1">[12]MEMORIAL!#REF!</definedName>
    <definedName name="MTOT02.130.0070">[11]MEMORIAL!#REF!</definedName>
    <definedName name="MTOT02.130.0070_1">[12]MEMORIAL!#REF!</definedName>
    <definedName name="MTOT02.130.0080">[11]MEMORIAL!#REF!</definedName>
    <definedName name="MTOT02.130.0080_1">[12]MEMORIAL!#REF!</definedName>
    <definedName name="MTOT02.130.0100">[11]MEMORIAL!#REF!</definedName>
    <definedName name="MTOT02.130.0100_1">[12]MEMORIAL!#REF!</definedName>
    <definedName name="MTOT02.140.0030">[11]MEMORIAL!#REF!</definedName>
    <definedName name="MTOT02.140.0030_1">[12]MEMORIAL!#REF!</definedName>
    <definedName name="MTOT02.140.0080">[11]MEMORIAL!#REF!</definedName>
    <definedName name="MTOT02.140.0080_1">[12]MEMORIAL!#REF!</definedName>
    <definedName name="MTOT02.140.0090">[11]MEMORIAL!#REF!</definedName>
    <definedName name="MTOT02.140.0090_1">[12]MEMORIAL!#REF!</definedName>
    <definedName name="MTOT02.160.0010">[11]MEMORIAL!#REF!</definedName>
    <definedName name="MTOT02.160.0010_1">[12]MEMORIAL!#REF!</definedName>
    <definedName name="MTOT02.160.0110">[11]MEMORIAL!#REF!</definedName>
    <definedName name="MTOT02.160.0110_1">[12]MEMORIAL!#REF!</definedName>
    <definedName name="MTOT02.180.0010">[11]MEMORIAL!#REF!</definedName>
    <definedName name="MTOT02.180.0010_1">[12]MEMORIAL!#REF!</definedName>
    <definedName name="MTOT02.210.0020">[11]MEMORIAL!#REF!</definedName>
    <definedName name="MTOT02.210.0020_1">[12]MEMORIAL!#REF!</definedName>
    <definedName name="MTOT02.210.0030">[11]MEMORIAL!#REF!</definedName>
    <definedName name="MTOT02.210.0030_1">[12]MEMORIAL!#REF!</definedName>
    <definedName name="MTOT02.210.0090">[11]MEMORIAL!#REF!</definedName>
    <definedName name="MTOT02.210.0090_1">[12]MEMORIAL!#REF!</definedName>
    <definedName name="MTOT02.210.0110">[11]MEMORIAL!#REF!</definedName>
    <definedName name="MTOT02.210.0110_1">[12]MEMORIAL!#REF!</definedName>
    <definedName name="MTOT02.210.0310">[11]MEMORIAL!#REF!</definedName>
    <definedName name="MTOT02.210.0310_1">[12]MEMORIAL!#REF!</definedName>
    <definedName name="MTOT02.210.0340">[11]MEMORIAL!#REF!</definedName>
    <definedName name="MTOT02.210.0340_1">[12]MEMORIAL!#REF!</definedName>
    <definedName name="MTOT02.210.0350">[11]MEMORIAL!#REF!</definedName>
    <definedName name="MTOT02.210.0350_1">[12]MEMORIAL!#REF!</definedName>
    <definedName name="MTOT02.210.0360">[11]MEMORIAL!#REF!</definedName>
    <definedName name="MTOT02.210.0360_1">[12]MEMORIAL!#REF!</definedName>
    <definedName name="MTOT02.210.0370">[11]MEMORIAL!#REF!</definedName>
    <definedName name="MTOT02.210.0370_1">[12]MEMORIAL!#REF!</definedName>
    <definedName name="MTOT02.210.0380">[11]MEMORIAL!#REF!</definedName>
    <definedName name="MTOT02.210.0380_1">[12]MEMORIAL!#REF!</definedName>
    <definedName name="MTOT02.210.1620">[11]MEMORIAL!#REF!</definedName>
    <definedName name="MTOT02.210.1620_1">[12]MEMORIAL!#REF!</definedName>
    <definedName name="MTOT02.210.1625">[11]MEMORIAL!#REF!</definedName>
    <definedName name="MTOT02.210.1625_1">[12]MEMORIAL!#REF!</definedName>
    <definedName name="MTOT02.210.1635">[11]MEMORIAL!#REF!</definedName>
    <definedName name="MTOT02.210.1635_1">[12]MEMORIAL!#REF!</definedName>
    <definedName name="MTOT02.210.1637">[11]MEMORIAL!#REF!</definedName>
    <definedName name="MTOT02.210.1637_1">[12]MEMORIAL!#REF!</definedName>
    <definedName name="MTOT02.2140.">[11]MEMORIAL!#REF!</definedName>
    <definedName name="MTOT02.2140._1">[12]MEMORIAL!#REF!</definedName>
    <definedName name="MTOT03.020.0020">[11]MEMORIAL!#REF!</definedName>
    <definedName name="MTOT03.020.0020_1">[12]MEMORIAL!#REF!</definedName>
    <definedName name="MTOT05.150.0830">[11]MEMORIAL!#REF!</definedName>
    <definedName name="MTOT05.150.0830_1">[12]MEMORIAL!#REF!</definedName>
    <definedName name="MTOT05.150.0840">[11]MEMORIAL!#REF!</definedName>
    <definedName name="MTOT05.150.0840_1">[12]MEMORIAL!#REF!</definedName>
    <definedName name="MTOTCOTADO01">[11]MEMORIAL!#REF!</definedName>
    <definedName name="MTOTCOTADO01_1">[12]MEMORIAL!#REF!</definedName>
    <definedName name="MTOTCOTADO02">[11]MEMORIAL!#REF!</definedName>
    <definedName name="MTOTCOTADO02_1">[12]MEMORIAL!#REF!</definedName>
    <definedName name="MTOTCOTADO03">[11]MEMORIAL!#REF!</definedName>
    <definedName name="MTOTCOTADO03_1">[12]MEMORIAL!#REF!</definedName>
    <definedName name="MTOTCOTADO04">[11]MEMORIAL!#REF!</definedName>
    <definedName name="MTOTCOTADO04_1">[12]MEMORIAL!#REF!</definedName>
    <definedName name="MTOTCOTADO05">[11]MEMORIAL!#REF!</definedName>
    <definedName name="MTOTCOTADO05_1">[12]MEMORIAL!#REF!</definedName>
    <definedName name="MTOTCOTADO21">[5]MEMORIAL!#REF!</definedName>
    <definedName name="MTOTCOTADO21_1">[5]MEMORIAL!#REF!</definedName>
    <definedName name="MTOTVERBA">[5]MEMORIAL!#REF!</definedName>
    <definedName name="MTOTVERBA_1">[5]MEMORIAL!#REF!</definedName>
    <definedName name="MULT">'[4]BAIXO GUANDU ITAIMBE'!#REF!</definedName>
    <definedName name="MULT_2">'[4]BAIXO GUANDU ITAIMBE'!#REF!</definedName>
    <definedName name="NN">#REF!</definedName>
    <definedName name="Novo">#REF!</definedName>
    <definedName name="onde">'[4]BAIXO GUANDU ITAIMBE'!#REF!</definedName>
    <definedName name="PARALELO">#REF!</definedName>
    <definedName name="PARALELO_1">#REF!</definedName>
    <definedName name="PassaExtenso">[3]!PassaExtenso</definedName>
    <definedName name="PAULO">#REF!</definedName>
    <definedName name="pav">#REF!</definedName>
    <definedName name="PAVIM">#REF!</definedName>
    <definedName name="pavimen">#REF!</definedName>
    <definedName name="paviment">#REF!</definedName>
    <definedName name="pEZZIN">#REF!</definedName>
    <definedName name="PLANILHA">#REF!</definedName>
    <definedName name="POOO">#REF!</definedName>
    <definedName name="PREÇO">("$#REF!.$A$1:$H$65198~$#REF!.$A$1:$AMJ$14)))))))")</definedName>
    <definedName name="QQ">#REF!</definedName>
    <definedName name="qwer">#REF!</definedName>
    <definedName name="RAH">#REF!</definedName>
    <definedName name="RAH_1">#REF!</definedName>
    <definedName name="RE">#REF!</definedName>
    <definedName name="REC.ATE.">[6]MEMORIAL!#REF!</definedName>
    <definedName name="RES">#REF!</definedName>
    <definedName name="rfv">#REF!</definedName>
    <definedName name="rfv_1">#REF!</definedName>
    <definedName name="rocha">#REF!</definedName>
    <definedName name="rpa">#REF!</definedName>
    <definedName name="rpa_1">#REF!</definedName>
    <definedName name="rpb">#REF!</definedName>
    <definedName name="rpb_1">#REF!</definedName>
    <definedName name="rpp">#REF!</definedName>
    <definedName name="rpp_1">#REF!</definedName>
    <definedName name="s">#REF!</definedName>
    <definedName name="SAD">#REF!</definedName>
    <definedName name="SANDRO">#REF!</definedName>
    <definedName name="SCOD02.010.0020">#REF!</definedName>
    <definedName name="SCOD02.010.0020_1">#REF!</definedName>
    <definedName name="SCOD02.010.0050">[11]MEMORIAL!#REF!</definedName>
    <definedName name="SCOD02.010.0050_1">[12]MEMORIAL!#REF!</definedName>
    <definedName name="SCOD02.010.0065">[11]MEMORIAL!#REF!</definedName>
    <definedName name="SCOD02.010.0065_1">[12]MEMORIAL!#REF!</definedName>
    <definedName name="SCOD02.010.0130">[11]MEMORIAL!#REF!</definedName>
    <definedName name="SCOD02.010.0130_1">[12]MEMORIAL!#REF!</definedName>
    <definedName name="SCOD03.010.0020">[11]MEMORIAL!#REF!</definedName>
    <definedName name="SCOD03.010.0020_1">[12]MEMORIAL!#REF!</definedName>
    <definedName name="SCOD03.010.0025">[11]MEMORIAL!#REF!</definedName>
    <definedName name="SCOD03.010.0025_1">[12]MEMORIAL!#REF!</definedName>
    <definedName name="SCOD03.010.0040">[11]MEMORIAL!#REF!</definedName>
    <definedName name="SCOD03.010.0040_1">[12]MEMORIAL!#REF!</definedName>
    <definedName name="SCOD03.010.0050">[11]MEMORIAL!#REF!</definedName>
    <definedName name="SCOD03.010.0050_1">[12]MEMORIAL!#REF!</definedName>
    <definedName name="SCOD03.010.0100">[11]MEMORIAL!#REF!</definedName>
    <definedName name="SCOD03.010.0100_1">[12]MEMORIAL!#REF!</definedName>
    <definedName name="SCOD03.010.0180">[11]MEMORIAL!#REF!</definedName>
    <definedName name="SCOD03.010.0180_1">[12]MEMORIAL!#REF!</definedName>
    <definedName name="SCOD03.010.0200">[11]MEMORIAL!#REF!</definedName>
    <definedName name="SCOD03.010.0200_1">[12]MEMORIAL!#REF!</definedName>
    <definedName name="SCOD04.010.0010">[6]MEMORIAL!#REF!</definedName>
    <definedName name="SCOD04.010.0010_1">[6]MEMORIAL!#REF!</definedName>
    <definedName name="SCOD04.010.0040">[6]MEMORIAL!#REF!</definedName>
    <definedName name="SCOD04.010.0040_1">[6]MEMORIAL!#REF!</definedName>
    <definedName name="SCOD04.010.0070">[6]MEMORIAL!#REF!</definedName>
    <definedName name="SCOD04.010.0070_1">[6]MEMORIAL!#REF!</definedName>
    <definedName name="SCOD04.010.0150">[6]MEMORIAL!#REF!</definedName>
    <definedName name="SCOD04.010.0150_1">[6]MEMORIAL!#REF!</definedName>
    <definedName name="SCOD04.010.0190">[6]MEMORIAL!#REF!</definedName>
    <definedName name="SCOD04.010.0190_1">[6]MEMORIAL!#REF!</definedName>
    <definedName name="SCOD04.010.0200">[6]MEMORIAL!#REF!</definedName>
    <definedName name="SCOD04.010.0200_1">[6]MEMORIAL!#REF!</definedName>
    <definedName name="SCOD04.010.0320">[11]MEMORIAL!#REF!</definedName>
    <definedName name="SCOD04.010.0320_1">[6]MEMORIAL!#REF!</definedName>
    <definedName name="SCOD04.010.0330">[11]MEMORIAL!#REF!</definedName>
    <definedName name="SCOD04.010.0330_1">[6]MEMORIAL!#REF!</definedName>
    <definedName name="SCOD04.010.0371">[11]MEMORIAL!#REF!</definedName>
    <definedName name="SCOD04.010.0371_1">[12]MEMORIAL!#REF!</definedName>
    <definedName name="SCOD04.010.0375">[11]MEMORIAL!#REF!</definedName>
    <definedName name="SCOD04.010.0375_1">[6]MEMORIAL!#REF!</definedName>
    <definedName name="SCOD04.010.0395">[11]MEMORIAL!#REF!</definedName>
    <definedName name="SCOD04.010.0395_1">[6]MEMORIAL!#REF!</definedName>
    <definedName name="SCOD04.010.0420">[6]MEMORIAL!#REF!</definedName>
    <definedName name="SCOD04.010.0420_1">[6]MEMORIAL!#REF!</definedName>
    <definedName name="SCOD04.010.0430">[6]MEMORIAL!#REF!</definedName>
    <definedName name="SCOD04.010.0430_1">[6]MEMORIAL!#REF!</definedName>
    <definedName name="SCOD05.010.0020">[11]MEMORIAL!#REF!</definedName>
    <definedName name="SCOD05.010.0020_1">[6]MEMORIAL!#REF!</definedName>
    <definedName name="SCOD08.010.0010">[6]MEMORIAL!#REF!</definedName>
    <definedName name="SCOD08.010.0010_1">[6]MEMORIAL!#REF!</definedName>
    <definedName name="SCOD08.010.0040">[6]MEMORIAL!#REF!</definedName>
    <definedName name="SCOD08.010.0040_1">[6]MEMORIAL!#REF!</definedName>
    <definedName name="SCOD08.010.0060">[11]MEMORIAL!#REF!</definedName>
    <definedName name="SCOD08.010.0060_1">[12]MEMORIAL!#REF!</definedName>
    <definedName name="SCOD08.010.0130">[6]MEMORIAL!#REF!</definedName>
    <definedName name="SCOD08.010.0130_1">[6]MEMORIAL!#REF!</definedName>
    <definedName name="SCOD08.010.0135">[11]MEMORIAL!#REF!</definedName>
    <definedName name="SCOD08.010.0135_1">[6]MEMORIAL!#REF!</definedName>
    <definedName name="SCOD08.010.0270">[11]MEMORIAL!#REF!</definedName>
    <definedName name="SCOD08.010.0270_1">[6]MEMORIAL!#REF!</definedName>
    <definedName name="SCOD09.010.0060">[11]MEMORIAL!#REF!</definedName>
    <definedName name="SCOD09.010.0060_1">[6]MEMORIAL!#REF!</definedName>
    <definedName name="SCOD09.010.0240">[11]MEMORIAL!#REF!</definedName>
    <definedName name="SCOD09.010.0240_1">[12]MEMORIAL!#REF!</definedName>
    <definedName name="SCOD09.010.0430">[11]MEMORIAL!#REF!</definedName>
    <definedName name="SCOD09.010.0430_1">[12]MEMORIAL!#REF!</definedName>
    <definedName name="SCOD09.010.0470">[11]MEMORIAL!#REF!</definedName>
    <definedName name="SCOD09.010.0470_1">[12]MEMORIAL!#REF!</definedName>
    <definedName name="SCOD09.010.0700">[11]MEMORIAL!#REF!</definedName>
    <definedName name="SCOD09.010.0700_1">[12]MEMORIAL!#REF!</definedName>
    <definedName name="SCOD10.010.0140">[11]MEMORIAL!#REF!</definedName>
    <definedName name="SCOD10.010.0140_1">[6]MEMORIAL!#REF!</definedName>
    <definedName name="SCOD10.010.0180">[11]MEMORIAL!#REF!</definedName>
    <definedName name="SCOD10.010.0180_1">[6]MEMORIAL!#REF!</definedName>
    <definedName name="SCOD10.010.0270">[11]MEMORIAL!#REF!</definedName>
    <definedName name="SCOD10.010.0270_1">[12]MEMORIAL!#REF!</definedName>
    <definedName name="SCOD10.010.0280">[11]MEMORIAL!#REF!</definedName>
    <definedName name="SCOD10.010.0280_1">[12]MEMORIAL!#REF!</definedName>
    <definedName name="SCOD10.010.0298">[6]MEMORIAL!#REF!</definedName>
    <definedName name="SCOD10.010.0298_1">[6]MEMORIAL!#REF!</definedName>
    <definedName name="SCOD10.010.0307">[11]MEMORIAL!#REF!</definedName>
    <definedName name="SCOD10.010.0307_1">[12]MEMORIAL!#REF!</definedName>
    <definedName name="SCOD10.010.0308">[11]MEMORIAL!#REF!</definedName>
    <definedName name="SCOD10.010.0308_1">[12]MEMORIAL!#REF!</definedName>
    <definedName name="SCOD10.010.0310">[11]MEMORIAL!#REF!</definedName>
    <definedName name="SCOD10.010.0310_1">[6]MEMORIAL!#REF!</definedName>
    <definedName name="SCOD10.010.0330">[11]MEMORIAL!#REF!</definedName>
    <definedName name="SCOD10.010.0330_1">[12]MEMORIAL!#REF!</definedName>
    <definedName name="SCOD10.010.0333">[11]MEMORIAL!#REF!</definedName>
    <definedName name="SCOD10.010.0333_1">[12]MEMORIAL!#REF!</definedName>
    <definedName name="SCOD10.010.0380">[11]MEMORIAL!#REF!</definedName>
    <definedName name="SCOD10.010.0380_1">[12]MEMORIAL!#REF!</definedName>
    <definedName name="SCOD10.010.0400">[11]MEMORIAL!#REF!</definedName>
    <definedName name="SCOD10.010.0400_1">[12]MEMORIAL!#REF!</definedName>
    <definedName name="SCOD10.010.0431">[11]MEMORIAL!#REF!</definedName>
    <definedName name="SCOD10.010.0431_1">[12]MEMORIAL!#REF!</definedName>
    <definedName name="SCOD10.010.1110">[6]MEMORIAL!#REF!</definedName>
    <definedName name="SCOD10.010.1110_1">[6]MEMORIAL!#REF!</definedName>
    <definedName name="SCOD12.010.0010">[6]MEMORIAL!#REF!</definedName>
    <definedName name="SCOD12.010.0010_1">[6]MEMORIAL!#REF!</definedName>
    <definedName name="SCOD12.010.0060">[11]MEMORIAL!#REF!</definedName>
    <definedName name="SCOD12.010.0060_1">[12]MEMORIAL!#REF!</definedName>
    <definedName name="SCOD12.010.0210">[11]MEMORIAL!#REF!</definedName>
    <definedName name="SCOD12.010.0210_1">[12]MEMORIAL!#REF!</definedName>
    <definedName name="SCOD12.010.0360">[11]MEMORIAL!#REF!</definedName>
    <definedName name="SCOD12.010.0360_1">[12]MEMORIAL!#REF!</definedName>
    <definedName name="SCOD12.010.0550">[11]MEMORIAL!#REF!</definedName>
    <definedName name="SCOD12.010.0550_1">[12]MEMORIAL!#REF!</definedName>
    <definedName name="SCOD13.010.0030">[11]MEMORIAL!#REF!</definedName>
    <definedName name="SCOD13.010.0030_1">[12]MEMORIAL!#REF!</definedName>
    <definedName name="SCOD13.010.0090">[11]MEMORIAL!#REF!</definedName>
    <definedName name="SCOD13.010.0090_1">[12]MEMORIAL!#REF!</definedName>
    <definedName name="SCOD13.010.0100">[6]MEMORIAL!#REF!</definedName>
    <definedName name="SCOD13.010.0100_1">[6]MEMORIAL!#REF!</definedName>
    <definedName name="SCOD13.010.0110">[11]MEMORIAL!#REF!</definedName>
    <definedName name="SCOD13.010.0110_1">[12]MEMORIAL!#REF!</definedName>
    <definedName name="SCOD13.010.1200">[11]MEMORIAL!#REF!</definedName>
    <definedName name="SCOD13.010.1200_1">[12]MEMORIAL!#REF!</definedName>
    <definedName name="SCOD15.010.0010">[11]MEMORIAL!#REF!</definedName>
    <definedName name="SCOD15.010.0010_1">[12]MEMORIAL!#REF!</definedName>
    <definedName name="SCOD15.010.0055">[11]MEMORIAL!#REF!</definedName>
    <definedName name="SCOD15.010.0055_1">[12]MEMORIAL!#REF!</definedName>
    <definedName name="SCOD15.010.0140">[11]MEMORIAL!#REF!</definedName>
    <definedName name="SCOD15.010.0140_1">[12]MEMORIAL!#REF!</definedName>
    <definedName name="SCOD15.010.0181">[11]MEMORIAL!#REF!</definedName>
    <definedName name="SCOD15.010.0181_1">[12]MEMORIAL!#REF!</definedName>
    <definedName name="SCOD15.010.0270">[11]MEMORIAL!#REF!</definedName>
    <definedName name="SCOD15.010.0270_1">[12]MEMORIAL!#REF!</definedName>
    <definedName name="SCOD15.010.0280">[11]MEMORIAL!#REF!</definedName>
    <definedName name="SCOD15.010.0280_1">[6]MEMORIAL!#REF!</definedName>
    <definedName name="SCOD15.010.0290">[6]MEMORIAL!#REF!</definedName>
    <definedName name="SCOD15.010.0290_1">[6]MEMORIAL!#REF!</definedName>
    <definedName name="SCOD16.010.0010">[11]MEMORIAL!#REF!</definedName>
    <definedName name="SCOD16.010.0010_1">[6]MEMORIAL!#REF!</definedName>
    <definedName name="SCOD16.010.0060">[11]MEMORIAL!#REF!</definedName>
    <definedName name="SCOD16.010.0060_1">[12]MEMORIAL!#REF!</definedName>
    <definedName name="SCOD16.010.0110">[11]MEMORIAL!#REF!</definedName>
    <definedName name="SCOD16.010.0110_1">[12]MEMORIAL!#REF!</definedName>
    <definedName name="SCOD16.010.0120">[11]MEMORIAL!#REF!</definedName>
    <definedName name="SCOD16.010.0120_1">[12]MEMORIAL!#REF!</definedName>
    <definedName name="SCOD16.010.0170">[11]MEMORIAL!#REF!</definedName>
    <definedName name="SCOD16.010.0170_1">[12]MEMORIAL!#REF!</definedName>
    <definedName name="SCOD17.010.0080">[11]MEMORIAL!#REF!</definedName>
    <definedName name="SCOD17.010.0080_1">[12]MEMORIAL!#REF!</definedName>
    <definedName name="SCOD17.010.0100">[6]MEMORIAL!#REF!</definedName>
    <definedName name="SCOD17.010.0100_1">[6]MEMORIAL!#REF!</definedName>
    <definedName name="SCOD17.010.0150">[11]MEMORIAL!#REF!</definedName>
    <definedName name="SCOD17.010.0150_1">[12]MEMORIAL!#REF!</definedName>
    <definedName name="SCOD17.010.0290">[11]MEMORIAL!#REF!</definedName>
    <definedName name="SCOD17.010.0290_1">[12]MEMORIAL!#REF!</definedName>
    <definedName name="SCOD17.010.0390">[11]MEMORIAL!#REF!</definedName>
    <definedName name="SCOD17.010.0390_1">[12]MEMORIAL!#REF!</definedName>
    <definedName name="SCOD17.010.0436">[6]MEMORIAL!#REF!</definedName>
    <definedName name="SCOD17.010.0436_1">[6]MEMORIAL!#REF!</definedName>
    <definedName name="SCOD17.010.0437">[11]MEMORIAL!#REF!</definedName>
    <definedName name="SCOD17.010.0437_1">[12]MEMORIAL!#REF!</definedName>
    <definedName name="SCOD17.010.0602">[11]MEMORIAL!#REF!</definedName>
    <definedName name="SCOD17.010.0602_1">[12]MEMORIAL!#REF!</definedName>
    <definedName name="SCODCOMPOSIÇÃO01">[10]MEMORIAL!#REF!</definedName>
    <definedName name="SCODCOMPOSIÇÃO01A">[5]MEMORIAL!#REF!</definedName>
    <definedName name="SCODCOMPOSIÇÃO02">[5]MEMORIAL!#REF!</definedName>
    <definedName name="SCODCOTADO01">[6]MEMORIAL!#REF!</definedName>
    <definedName name="SCODCOTADO01_1">[6]MEMORIAL!#REF!</definedName>
    <definedName name="SCODCOTADO02">[6]MEMORIAL!#REF!</definedName>
    <definedName name="SCODCOTADO02_1">[6]MEMORIAL!#REF!</definedName>
    <definedName name="SCODCOTADO03">[6]MEMORIAL!#REF!</definedName>
    <definedName name="SCODCOTADO03_1">[6]MEMORIAL!#REF!</definedName>
    <definedName name="SCODCOTADO04">[6]MEMORIAL!#REF!</definedName>
    <definedName name="SCODCOTADO04_1">[6]MEMORIAL!#REF!</definedName>
    <definedName name="SCODCOTADO05">[6]MEMORIAL!#REF!</definedName>
    <definedName name="SCODCOTADO05_1">[6]MEMORIAL!#REF!</definedName>
    <definedName name="SCODCOTADO06">[6]MEMORIAL!#REF!</definedName>
    <definedName name="SCODCOTADO06_1">[6]MEMORIAL!#REF!</definedName>
    <definedName name="SCODVERBA01">[5]MEMORIAL!#REF!</definedName>
    <definedName name="SCODVERBA01_1">[6]MEMORIAL!#REF!</definedName>
    <definedName name="SCOMPOS01">[5]MEMORIAL!#REF!</definedName>
    <definedName name="SCOMPOS01_1">[6]MEMORIAL!#REF!</definedName>
    <definedName name="SERVIX">'[2]PLANILHA DE QUANT. E CUSTOS A'!#REF!</definedName>
    <definedName name="SS">#REF!</definedName>
    <definedName name="STOT01.010.0020">[6]MEMORIAL!#REF!</definedName>
    <definedName name="STOT01.010.0020_1">[6]MEMORIAL!#REF!</definedName>
    <definedName name="STOT01.050.0040">[6]MEMORIAL!#REF!</definedName>
    <definedName name="STOT01.050.0040_1">[6]MEMORIAL!#REF!</definedName>
    <definedName name="STOT01.110.0010">[6]MEMORIAL!#REF!</definedName>
    <definedName name="STOT01.110.0010_1">[6]MEMORIAL!#REF!</definedName>
    <definedName name="STOT01.110.0295">[6]MEMORIAL!#REF!</definedName>
    <definedName name="STOT01.110.0295_1">[6]MEMORIAL!#REF!</definedName>
    <definedName name="STOT01.110.0720">[6]MEMORIAL!#REF!</definedName>
    <definedName name="STOT01.110.0720_1">[6]MEMORIAL!#REF!</definedName>
    <definedName name="STOT01.120.O22O">[6]MEMORIAL!#REF!</definedName>
    <definedName name="STOT01.120.O22O_1">[6]MEMORIAL!#REF!</definedName>
    <definedName name="STOT01.150.0130">[6]MEMORIAL!#REF!</definedName>
    <definedName name="STOT01.150.0190">[6]MEMORIAL!#REF!</definedName>
    <definedName name="STOT01.150.0190_1">[6]MEMORIAL!#REF!</definedName>
    <definedName name="STOT01.250.0020">[6]MEMORIAL!#REF!</definedName>
    <definedName name="STOT01.250.0020_1">[6]MEMORIAL!#REF!</definedName>
    <definedName name="STOT01.250.0040">[6]MEMORIAL!#REF!</definedName>
    <definedName name="STOT01.250.0040_1">[6]MEMORIAL!#REF!</definedName>
    <definedName name="STOT01.250.0340">[6]MEMORIAL!#REF!</definedName>
    <definedName name="STOT01.250.0340_1">[6]MEMORIAL!#REF!</definedName>
    <definedName name="STOT01.2500040">[6]MEMORIAL!#REF!</definedName>
    <definedName name="STOT01.2500040_1">[6]MEMORIAL!#REF!</definedName>
    <definedName name="STOT02.010.0020">#REF!</definedName>
    <definedName name="STOT02.010.0020_1">[6]MEMORIAL!#REF!</definedName>
    <definedName name="STOT02.010.0030">[6]MEMORIAL!#REF!</definedName>
    <definedName name="STOT02.010.0030_1">[6]MEMORIAL!#REF!</definedName>
    <definedName name="STOT02.010.0050">[11]MEMORIAL!#REF!</definedName>
    <definedName name="STOT02.010.0050_1">[11]MEMORIAL!#REF!</definedName>
    <definedName name="STOT02.010.0060">[6]MEMORIAL!#REF!</definedName>
    <definedName name="STOT02.010.0060_1">[6]MEMORIAL!#REF!</definedName>
    <definedName name="STOT02.010.0065">[11]MEMORIAL!#REF!</definedName>
    <definedName name="STOT02.010.0065_1">[6]MEMORIAL!#REF!</definedName>
    <definedName name="STOT02.010.0080">[6]MEMORIAL!#REF!</definedName>
    <definedName name="STOT02.010.0080_1">[6]MEMORIAL!#REF!</definedName>
    <definedName name="STOT02.010.0090">[6]MEMORIAL!#REF!</definedName>
    <definedName name="STOT02.010.0090_1">[6]MEMORIAL!#REF!</definedName>
    <definedName name="STOT02.010.0130">[11]MEMORIAL!#REF!</definedName>
    <definedName name="STOT02.010.0130_1">[11]MEMORIAL!#REF!</definedName>
    <definedName name="STOT02.010.0140">[6]MEMORIAL!#REF!</definedName>
    <definedName name="STOT02.010.0140_1">[6]MEMORIAL!#REF!</definedName>
    <definedName name="STOT02.010.0150">[6]MEMORIAL!#REF!</definedName>
    <definedName name="STOT02.010.0150_1">[6]MEMORIAL!#REF!</definedName>
    <definedName name="STOT02.020.0020">[6]MEMORIAL!#REF!</definedName>
    <definedName name="STOT02.020.0020_1">[6]MEMORIAL!#REF!</definedName>
    <definedName name="STOT02.040.0320">[6]MEMORIAL!#REF!</definedName>
    <definedName name="STOT02.040.0320_1">[6]MEMORIAL!#REF!</definedName>
    <definedName name="STOT02.040.3910">[6]MEMORIAL!#REF!</definedName>
    <definedName name="STOT02.040.3910_1">[6]MEMORIAL!#REF!</definedName>
    <definedName name="STOT02.040.3930">[6]MEMORIAL!#REF!</definedName>
    <definedName name="STOT02.040.3930_1">[6]MEMORIAL!#REF!</definedName>
    <definedName name="STOT02.040.7438">[6]MEMORIAL!#REF!</definedName>
    <definedName name="STOT02.040.7438_1">[6]MEMORIAL!#REF!</definedName>
    <definedName name="STOT02.110.0136">[6]MEMORIAL!#REF!</definedName>
    <definedName name="STOT02.110.0136_1">[6]MEMORIAL!#REF!</definedName>
    <definedName name="STOT02.110.0736">[6]MEMORIAL!#REF!</definedName>
    <definedName name="STOT02.110.0736_1">[6]MEMORIAL!#REF!</definedName>
    <definedName name="STOT02.110.1866">[6]MEMORIAL!#REF!</definedName>
    <definedName name="STOT02.110.1866_1">[6]MEMORIAL!#REF!</definedName>
    <definedName name="STOT02.110.2021">[6]MEMORIAL!#REF!</definedName>
    <definedName name="STOT02.110.2021_1">[6]MEMORIAL!#REF!</definedName>
    <definedName name="STOT02.110.2070">[6]MEMORIAL!#REF!</definedName>
    <definedName name="STOT02.110.2070_1">[6]MEMORIAL!#REF!</definedName>
    <definedName name="STOT02.110.2284">[6]MEMORIAL!#REF!</definedName>
    <definedName name="STOT02.110.2284_1">[6]MEMORIAL!#REF!</definedName>
    <definedName name="STOT02.110.2758">[6]MEMORIAL!#REF!</definedName>
    <definedName name="STOT02.110.2758_1">[6]MEMORIAL!#REF!</definedName>
    <definedName name="STOT02.110.3862">[6]MEMORIAL!#REF!</definedName>
    <definedName name="STOT02.110.3862_1">[6]MEMORIAL!#REF!</definedName>
    <definedName name="STOT02.110.3868">[6]MEMORIAL!#REF!</definedName>
    <definedName name="STOT02.110.3926">[6]MEMORIAL!#REF!</definedName>
    <definedName name="STOT02.110.3926_1">[6]MEMORIAL!#REF!</definedName>
    <definedName name="STOT02.110.4292">[6]MEMORIAL!#REF!</definedName>
    <definedName name="STOT02.110.4292_1">[6]MEMORIAL!#REF!</definedName>
    <definedName name="STOT02.110.4760">[6]MEMORIAL!#REF!</definedName>
    <definedName name="STOT02.110.4760_1">[6]MEMORIAL!#REF!</definedName>
    <definedName name="STOT02.120.0010">[6]MEMORIAL!#REF!</definedName>
    <definedName name="STOT02.120.0010_1">[6]MEMORIAL!#REF!</definedName>
    <definedName name="STOT02.120.0040">[6]MEMORIAL!#REF!</definedName>
    <definedName name="STOT02.120.0040_1">[6]MEMORIAL!#REF!</definedName>
    <definedName name="STOT02.140.0040">[6]MEMORIAL!#REF!</definedName>
    <definedName name="STOT02.140.0040_1">[6]MEMORIAL!#REF!</definedName>
    <definedName name="STOT02.160.0010">[6]MEMORIAL!#REF!</definedName>
    <definedName name="STOT02.160.0010_1">[6]MEMORIAL!#REF!</definedName>
    <definedName name="STOT02.160.0075">[6]MEMORIAL!#REF!</definedName>
    <definedName name="STOT02.160.0075_1">[6]MEMORIAL!#REF!</definedName>
    <definedName name="STOT02.210.0030">[6]MEMORIAL!#REF!</definedName>
    <definedName name="STOT02.210.0030_1">[6]MEMORIAL!#REF!</definedName>
    <definedName name="STOT02.210.0110">[6]MEMORIAL!#REF!</definedName>
    <definedName name="STOT02.210.0110_1">[6]MEMORIAL!#REF!</definedName>
    <definedName name="STOT02.210.0290">[6]MEMORIAL!#REF!</definedName>
    <definedName name="STOT02.210.0290_1">[6]MEMORIAL!#REF!</definedName>
    <definedName name="STOT02.210.0320">[6]MEMORIAL!#REF!</definedName>
    <definedName name="STOT02.210.0320_1">[6]MEMORIAL!#REF!</definedName>
    <definedName name="STOT03.010.0020">[11]MEMORIAL!#REF!</definedName>
    <definedName name="STOT03.010.0020_1">[6]MEMORIAL!#REF!</definedName>
    <definedName name="STOT03.010.0025">[11]MEMORIAL!#REF!</definedName>
    <definedName name="STOT03.010.0025_1">[6]MEMORIAL!#REF!</definedName>
    <definedName name="STOT03.010.0040">[11]MEMORIAL!#REF!</definedName>
    <definedName name="STOT03.010.0040_1">[12]MEMORIAL!#REF!</definedName>
    <definedName name="STOT03.010.0050">[11]MEMORIAL!#REF!</definedName>
    <definedName name="STOT03.010.0050_1">[12]MEMORIAL!#REF!</definedName>
    <definedName name="STOT03.010.0100">[11]MEMORIAL!#REF!</definedName>
    <definedName name="STOT03.010.0100_1">[11]MEMORIAL!#REF!</definedName>
    <definedName name="STOT03.010.0140">[6]MEMORIAL!#REF!</definedName>
    <definedName name="STOT03.010.0140_1">[6]MEMORIAL!#REF!</definedName>
    <definedName name="STOT03.010.0160">[6]MEMORIAL!#REF!</definedName>
    <definedName name="STOT03.010.0160_1">[6]MEMORIAL!#REF!</definedName>
    <definedName name="STOT03.010.0170">[6]MEMORIAL!#REF!</definedName>
    <definedName name="STOT03.010.0170_1">[6]MEMORIAL!#REF!</definedName>
    <definedName name="STOT03.010.0180">[11]MEMORIAL!#REF!</definedName>
    <definedName name="STOT03.010.0180_1">[6]MEMORIAL!#REF!</definedName>
    <definedName name="STOT03.010.0190">[6]MEMORIAL!#REF!</definedName>
    <definedName name="STOT03.010.0190_1">[6]MEMORIAL!#REF!</definedName>
    <definedName name="STOT03.010.0200">[11]MEMORIAL!#REF!</definedName>
    <definedName name="STOT03.010.0200_1">[6]MEMORIAL!#REF!</definedName>
    <definedName name="STOT04.010.0010">[6]MEMORIAL!#REF!</definedName>
    <definedName name="STOT04.010.0010_1">[6]MEMORIAL!#REF!</definedName>
    <definedName name="STOT04.010.0040">[6]MEMORIAL!#REF!</definedName>
    <definedName name="STOT04.010.0040_1">[6]MEMORIAL!#REF!</definedName>
    <definedName name="STOT04.010.0070">[6]MEMORIAL!#REF!</definedName>
    <definedName name="STOT04.010.0070_1">[6]MEMORIAL!#REF!</definedName>
    <definedName name="STOT04.010.0150">[6]MEMORIAL!#REF!</definedName>
    <definedName name="STOT04.010.0150_1">[6]MEMORIAL!#REF!</definedName>
    <definedName name="STOT04.010.0190">[6]MEMORIAL!#REF!</definedName>
    <definedName name="STOT04.010.0190_1">[6]MEMORIAL!#REF!</definedName>
    <definedName name="STOT04.010.0200">[6]MEMORIAL!#REF!</definedName>
    <definedName name="STOT04.010.0200_1">[6]MEMORIAL!#REF!</definedName>
    <definedName name="STOT04.010.0290">#REF!</definedName>
    <definedName name="STOT04.010.0290_1">[13]MEMORIAL!#REF!</definedName>
    <definedName name="STOT04.010.0320">[11]MEMORIAL!#REF!</definedName>
    <definedName name="STOT04.010.0320_1">[6]MEMORIAL!#REF!</definedName>
    <definedName name="stot04.010.0330">#REF!</definedName>
    <definedName name="STOT04.010.0330_1">[6]MEMORIAL!#REF!</definedName>
    <definedName name="STOT04.010.0371">[11]MEMORIAL!#REF!</definedName>
    <definedName name="STOT04.010.0371_1">[12]MEMORIAL!#REF!</definedName>
    <definedName name="STOT04.010.0375">[11]MEMORIAL!#REF!</definedName>
    <definedName name="STOT04.010.0375_1">[6]MEMORIAL!#REF!</definedName>
    <definedName name="STOT04.010.0395">[11]MEMORIAL!#REF!</definedName>
    <definedName name="STOT04.010.0395_1">[6]MEMORIAL!#REF!</definedName>
    <definedName name="STOT04.010.0420">[6]MEMORIAL!#REF!</definedName>
    <definedName name="STOT04.010.0420_1">[6]MEMORIAL!#REF!</definedName>
    <definedName name="STOT04.010.0430">[6]MEMORIAL!#REF!</definedName>
    <definedName name="STOT04.010.0430_1">[6]MEMORIAL!#REF!</definedName>
    <definedName name="STOT05.010.0020">[11]MEMORIAL!#REF!</definedName>
    <definedName name="STOT05.010.0020_1">[6]MEMORIAL!#REF!</definedName>
    <definedName name="STOT05.110.0005">[6]MEMORIAL!#REF!</definedName>
    <definedName name="STOT05.110.0005_1">[6]MEMORIAL!#REF!</definedName>
    <definedName name="STOT05.110.0420">[6]MEMORIAL!#REF!</definedName>
    <definedName name="STOT05.110.0420_1">[6]MEMORIAL!#REF!</definedName>
    <definedName name="STOT05.110.1300">[6]MEMORIAL!#REF!</definedName>
    <definedName name="STOT05.110.1300_1">[6]MEMORIAL!#REF!</definedName>
    <definedName name="STOT05.110.1565">[6]MEMORIAL!#REF!</definedName>
    <definedName name="STOT05.110.1565_1">[6]MEMORIAL!#REF!</definedName>
    <definedName name="STOT05.110.1590">[6]MEMORIAL!#REF!</definedName>
    <definedName name="STOT05.110.1590_1">[6]MEMORIAL!#REF!</definedName>
    <definedName name="STOT05.110.1620">[6]MEMORIAL!#REF!</definedName>
    <definedName name="STOT05.120.0060">[6]MEMORIAL!#REF!</definedName>
    <definedName name="STOT05.120.0060_1">[6]MEMORIAL!#REF!</definedName>
    <definedName name="STOT06.010.0010">[6]MEMORIAL!#REF!</definedName>
    <definedName name="STOT06.010.0010_1">[6]MEMORIAL!#REF!</definedName>
    <definedName name="STOT08.010.0010">[6]MEMORIAL!#REF!</definedName>
    <definedName name="STOT08.010.0010_1">[6]MEMORIAL!#REF!</definedName>
    <definedName name="STOT08.010.0040">[6]MEMORIAL!#REF!</definedName>
    <definedName name="STOT08.010.0040_1">[6]MEMORIAL!#REF!</definedName>
    <definedName name="STOT08.010.0060">[11]MEMORIAL!#REF!</definedName>
    <definedName name="STOT08.010.0060_1">[12]MEMORIAL!#REF!</definedName>
    <definedName name="STOT08.010.0120">[11]MEMORIAL!#REF!</definedName>
    <definedName name="STOT08.010.0120_1">[6]MEMORIAL!#REF!</definedName>
    <definedName name="STOT08.010.0130">[6]MEMORIAL!#REF!</definedName>
    <definedName name="STOT08.010.0130_1">[6]MEMORIAL!#REF!</definedName>
    <definedName name="STOT08.010.0135">[11]MEMORIAL!#REF!</definedName>
    <definedName name="STOT08.010.0135_1">[6]MEMORIAL!#REF!</definedName>
    <definedName name="STOT08.010.0190">[6]MEMORIAL!#REF!</definedName>
    <definedName name="STOT08.010.0190_1">[6]MEMORIAL!#REF!</definedName>
    <definedName name="STOT08.010.0270">[11]MEMORIAL!#REF!</definedName>
    <definedName name="STOT08.010.0270_1">[6]MEMORIAL!#REF!</definedName>
    <definedName name="STOT080.010.0350">[6]MEMORIAL!#REF!</definedName>
    <definedName name="STOT080.010.0350_1">[6]MEMORIAL!#REF!</definedName>
    <definedName name="STOT09.010.0060">[11]MEMORIAL!#REF!</definedName>
    <definedName name="STOT09.010.0060_1">[6]MEMORIAL!#REF!</definedName>
    <definedName name="STOT09.010.0070">[6]MEMORIAL!#REF!</definedName>
    <definedName name="STOT09.010.0070_1">[6]MEMORIAL!#REF!</definedName>
    <definedName name="STOT09.010.0240">[11]MEMORIAL!#REF!</definedName>
    <definedName name="STOT09.010.0240_1">[6]MEMORIAL!#REF!</definedName>
    <definedName name="STOT09.010.0380">[6]MEMORIAL!#REF!</definedName>
    <definedName name="STOT09.010.0380_1">[6]MEMORIAL!#REF!</definedName>
    <definedName name="STOT09.010.0430">[11]MEMORIAL!#REF!</definedName>
    <definedName name="STOT09.010.0430_1">[6]MEMORIAL!#REF!</definedName>
    <definedName name="STOT09.010.0470">[11]MEMORIAL!#REF!</definedName>
    <definedName name="STOT09.010.0470_1">[6]MEMORIAL!#REF!</definedName>
    <definedName name="STOT09.010.0700">[11]MEMORIAL!#REF!</definedName>
    <definedName name="STOT09.010.0700_1">[6]MEMORIAL!#REF!</definedName>
    <definedName name="STOT10.010.0140">[11]MEMORIAL!#REF!</definedName>
    <definedName name="STOT10.010.0140_1">[6]MEMORIAL!#REF!</definedName>
    <definedName name="STOT10.010.0150">[6]MEMORIAL!#REF!</definedName>
    <definedName name="STOT10.010.0150_1">[6]MEMORIAL!#REF!</definedName>
    <definedName name="STOT10.010.0180">[11]MEMORIAL!#REF!</definedName>
    <definedName name="STOT10.010.0180_1">[6]MEMORIAL!#REF!</definedName>
    <definedName name="STOT10.010.0270">[11]MEMORIAL!#REF!</definedName>
    <definedName name="STOT10.010.0270_1">[12]MEMORIAL!#REF!</definedName>
    <definedName name="STOT10.010.0280">[11]MEMORIAL!#REF!</definedName>
    <definedName name="STOT10.010.0280_1">[6]MEMORIAL!#REF!</definedName>
    <definedName name="STOT10.010.0290">[6]MEMORIAL!#REF!</definedName>
    <definedName name="STOT10.010.0290_1">[6]MEMORIAL!#REF!</definedName>
    <definedName name="STOT10.010.0298">[6]MEMORIAL!#REF!</definedName>
    <definedName name="STOT10.010.0298_1">[6]MEMORIAL!#REF!</definedName>
    <definedName name="STOT10.010.0307">[11]MEMORIAL!#REF!</definedName>
    <definedName name="STOT10.010.0307_1">[6]MEMORIAL!#REF!</definedName>
    <definedName name="STOT10.010.0308">[11]MEMORIAL!#REF!</definedName>
    <definedName name="STOT10.010.0308_1">[6]MEMORIAL!#REF!</definedName>
    <definedName name="STOT10.010.0310">[11]MEMORIAL!#REF!</definedName>
    <definedName name="STOT10.010.0310_1">[6]MEMORIAL!#REF!</definedName>
    <definedName name="STOT10.010.0330">[11]MEMORIAL!#REF!</definedName>
    <definedName name="STOT10.010.0330_1">[6]MEMORIAL!#REF!</definedName>
    <definedName name="STOT10.010.0333">[11]MEMORIAL!#REF!</definedName>
    <definedName name="STOT10.010.0333_1">[6]MEMORIAL!#REF!</definedName>
    <definedName name="STOT10.010.0350">[6]MEMORIAL!#REF!</definedName>
    <definedName name="STOT10.010.0350_1">[6]MEMORIAL!#REF!</definedName>
    <definedName name="STOT10.010.0380">[11]MEMORIAL!#REF!</definedName>
    <definedName name="STOT10.010.0380_1">[6]MEMORIAL!#REF!</definedName>
    <definedName name="STOT10.010.0400">[11]MEMORIAL!#REF!</definedName>
    <definedName name="STOT10.010.0400_1">[6]MEMORIAL!#REF!</definedName>
    <definedName name="STOT10.010.0431">[11]MEMORIAL!#REF!</definedName>
    <definedName name="STOT10.010.0431_1">[6]MEMORIAL!#REF!</definedName>
    <definedName name="STOT10.010.1100">[6]MEMORIAL!#REF!</definedName>
    <definedName name="STOT10.010.1100_1">[6]MEMORIAL!#REF!</definedName>
    <definedName name="STOT10.010.1110">[6]MEMORIAL!#REF!</definedName>
    <definedName name="STOT10.010.1110_1">[6]MEMORIAL!#REF!</definedName>
    <definedName name="STOT12.010.0010">[6]MEMORIAL!#REF!</definedName>
    <definedName name="STOT12.010.0010_1">[6]MEMORIAL!#REF!</definedName>
    <definedName name="STOT12.010.0050">[6]MEMORIAL!#REF!</definedName>
    <definedName name="STOT12.010.0050_1">[6]MEMORIAL!#REF!</definedName>
    <definedName name="STOT12.010.0060">[11]MEMORIAL!#REF!</definedName>
    <definedName name="STOT12.010.0060_1">[6]MEMORIAL!#REF!</definedName>
    <definedName name="STOT12.010.0210">[11]MEMORIAL!#REF!</definedName>
    <definedName name="STOT12.010.0210_1">[6]MEMORIAL!#REF!</definedName>
    <definedName name="STOT12.010.0300">[6]MEMORIAL!#REF!</definedName>
    <definedName name="STOT12.010.0300_1">[6]MEMORIAL!#REF!</definedName>
    <definedName name="STOT12.010.0340">[6]MEMORIAL!#REF!</definedName>
    <definedName name="STOT12.010.0340_1">[6]MEMORIAL!#REF!</definedName>
    <definedName name="STOT12.010.0360">[11]MEMORIAL!#REF!</definedName>
    <definedName name="STOT12.010.0360_1">[6]MEMORIAL!#REF!</definedName>
    <definedName name="STOT12.010.0550">[11]MEMORIAL!#REF!</definedName>
    <definedName name="STOT12.010.0550_1">[6]MEMORIAL!#REF!</definedName>
    <definedName name="STOT13.010.0030">[11]MEMORIAL!#REF!</definedName>
    <definedName name="STOT13.010.0030_1">[12]MEMORIAL!#REF!</definedName>
    <definedName name="STOT13.010.0040">[6]MEMORIAL!#REF!</definedName>
    <definedName name="STOT13.010.0040_1">[6]MEMORIAL!#REF!</definedName>
    <definedName name="STOT13.010.0090">[11]MEMORIAL!#REF!</definedName>
    <definedName name="STOT13.010.0090_1">[6]MEMORIAL!#REF!</definedName>
    <definedName name="STOT13.010.0100">[6]MEMORIAL!#REF!</definedName>
    <definedName name="STOT13.010.0100_1">[6]MEMORIAL!#REF!</definedName>
    <definedName name="STOT13.010.0110">[11]MEMORIAL!#REF!</definedName>
    <definedName name="STOT13.010.0110_1">[6]MEMORIAL!#REF!</definedName>
    <definedName name="STOT13.010.0350">[6]MEMORIAL!#REF!</definedName>
    <definedName name="STOT13.010.0350_1">[6]MEMORIAL!#REF!</definedName>
    <definedName name="STOT13.010.0360">[6]MEMORIAL!#REF!</definedName>
    <definedName name="STOT13.010.0360_1">[6]MEMORIAL!#REF!</definedName>
    <definedName name="STOT13.010.0380">[6]MEMORIAL!#REF!</definedName>
    <definedName name="STOT13.010.0380_1">[6]MEMORIAL!#REF!</definedName>
    <definedName name="STOT13.010.0410">[6]MEMORIAL!#REF!</definedName>
    <definedName name="STOT13.010.0410_1">[6]MEMORIAL!#REF!</definedName>
    <definedName name="STOT13.010.0860">[6]MEMORIAL!#REF!</definedName>
    <definedName name="STOT13.010.0860_1">[6]MEMORIAL!#REF!</definedName>
    <definedName name="STOT13.010.0880">[6]MEMORIAL!#REF!</definedName>
    <definedName name="STOT13.010.0880_1">[6]MEMORIAL!#REF!</definedName>
    <definedName name="STOT13.010.1200">[11]MEMORIAL!#REF!</definedName>
    <definedName name="STOT13.010.1200_1">[6]MEMORIAL!#REF!</definedName>
    <definedName name="STOT15.010.0010">#REF!</definedName>
    <definedName name="STOT15.010.0010_1">[12]MEMORIAL!#REF!</definedName>
    <definedName name="STOT15.010.0040">#REF!</definedName>
    <definedName name="STOT15.010.0040_1">[13]MEMORIAL!#REF!</definedName>
    <definedName name="STOT15.010.0055">#REF!</definedName>
    <definedName name="STOT15.010.0055_1">[12]MEMORIAL!#REF!</definedName>
    <definedName name="STOT15.010.0140">[11]MEMORIAL!#REF!</definedName>
    <definedName name="STOT15.010.0140_1">[12]MEMORIAL!#REF!</definedName>
    <definedName name="STOT15.010.0181">[11]MEMORIAL!#REF!</definedName>
    <definedName name="STOT15.010.0181_1">[12]MEMORIAL!#REF!</definedName>
    <definedName name="STOT15.010.0270">[11]MEMORIAL!#REF!</definedName>
    <definedName name="STOT15.010.0270_1">[6]MEMORIAL!#REF!</definedName>
    <definedName name="STOT15.010.0280">[11]MEMORIAL!#REF!</definedName>
    <definedName name="STOT15.010.0280_1">[6]MEMORIAL!#REF!</definedName>
    <definedName name="STOT15.010.0290">[6]MEMORIAL!#REF!</definedName>
    <definedName name="STOT15.010.0290_1">[6]MEMORIAL!#REF!</definedName>
    <definedName name="stot16.010.0000">[11]MEMORIAL!#REF!</definedName>
    <definedName name="STOT16.010.0010">[11]MEMORIAL!#REF!</definedName>
    <definedName name="STOT16.010.0010_1">[6]MEMORIAL!#REF!</definedName>
    <definedName name="STOT16.010.0060">[11]MEMORIAL!#REF!</definedName>
    <definedName name="STOT16.010.0060_1">[6]MEMORIAL!#REF!</definedName>
    <definedName name="stot16.010.0061">[11]MEMORIAL!#REF!</definedName>
    <definedName name="STOT16.010.0110">[11]MEMORIAL!#REF!</definedName>
    <definedName name="STOT16.010.0110_1">[6]MEMORIAL!#REF!</definedName>
    <definedName name="STOT16.010.0120">[11]MEMORIAL!#REF!</definedName>
    <definedName name="STOT16.010.0120_1">[6]MEMORIAL!#REF!</definedName>
    <definedName name="STOT16.010.0150">[6]MEMORIAL!#REF!</definedName>
    <definedName name="STOT16.010.0150_1">[6]MEMORIAL!#REF!</definedName>
    <definedName name="STOT16.010.0170">[11]MEMORIAL!#REF!</definedName>
    <definedName name="STOT16.010.0170_1">[6]MEMORIAL!#REF!</definedName>
    <definedName name="STOT17.010.0080">[11]MEMORIAL!#REF!</definedName>
    <definedName name="STOT17.010.0080_1">[6]MEMORIAL!#REF!</definedName>
    <definedName name="STOT17.010.0100">[6]MEMORIAL!#REF!</definedName>
    <definedName name="STOT17.010.0100_1">[6]MEMORIAL!#REF!</definedName>
    <definedName name="STOT17.010.0120">[6]MEMORIAL!#REF!</definedName>
    <definedName name="STOT17.010.0120_1">[6]MEMORIAL!#REF!</definedName>
    <definedName name="STOT17.010.0150">[11]MEMORIAL!#REF!</definedName>
    <definedName name="STOT17.010.0150_1">[6]MEMORIAL!#REF!</definedName>
    <definedName name="STOT17.010.0290">[11]MEMORIAL!#REF!</definedName>
    <definedName name="STOT17.010.0290_1">[6]MEMORIAL!#REF!</definedName>
    <definedName name="STOT17.010.0350">[6]MEMORIAL!#REF!</definedName>
    <definedName name="STOT17.010.0350_1">[6]MEMORIAL!#REF!</definedName>
    <definedName name="STOT17.010.0390">[11]MEMORIAL!#REF!</definedName>
    <definedName name="STOT17.010.0390_1">[12]MEMORIAL!#REF!</definedName>
    <definedName name="STOT17.010.0437">[11]MEMORIAL!#REF!</definedName>
    <definedName name="STOT17.010.0437_1">[12]MEMORIAL!#REF!</definedName>
    <definedName name="STOT17.010.0602">[11]MEMORIAL!#REF!</definedName>
    <definedName name="STOT17.010.0602_1">[12]MEMORIAL!#REF!</definedName>
    <definedName name="STOTCOMPOS01">[11]MEMORIAL!#REF!</definedName>
    <definedName name="STOTCOMPOS01_1">[12]MEMORIAL!#REF!</definedName>
    <definedName name="Super">#REF!</definedName>
    <definedName name="tecn">#REF!</definedName>
    <definedName name="tecni">#REF!</definedName>
    <definedName name="tecnic">#REF!</definedName>
    <definedName name="TECNICA">#REF!</definedName>
    <definedName name="terdvvd">[6]MEMORIAL!#REF!</definedName>
    <definedName name="TERRA">#REF!</definedName>
    <definedName name="TERRA_1">#REF!</definedName>
    <definedName name="TERRAPL">#REF!</definedName>
    <definedName name="terraple">#REF!</definedName>
    <definedName name="terraplen">#REF!</definedName>
    <definedName name="terraplenagem">#REF!</definedName>
    <definedName name="teste">[6]MEMORIAL!#REF!</definedName>
    <definedName name="tot">#REF!</definedName>
    <definedName name="TOTAL">#REF!</definedName>
    <definedName name="totalg">#REF!</definedName>
    <definedName name="totalissimo">#REF!</definedName>
    <definedName name="TOTALMATERIAL">#REF!</definedName>
    <definedName name="TOTALMATERIAL_1">#REF!</definedName>
    <definedName name="TOTALSERVIÇO">'[14]Serviços Água'!#REF!</definedName>
    <definedName name="TOTALSERVIÇO_1">#REF!</definedName>
    <definedName name="totaltotal">#REF!</definedName>
    <definedName name="TOTFASE">'[14]Serviços Água'!#REF!</definedName>
    <definedName name="TOTFASE_1">'[7]Rede de Distribuição de Água'!#REF!</definedName>
    <definedName name="TOTFASE_5">'[7]Rede de Distribuição de Água'!#REF!</definedName>
    <definedName name="TOTFASE_6">'[7]Rede de Distribuição de Água'!#REF!</definedName>
    <definedName name="tt">#REF!</definedName>
    <definedName name="ttt">[6]MEMORIAL!#REF!</definedName>
    <definedName name="tttt">[6]MEMORIAL!#REF!</definedName>
    <definedName name="tttttt">[6]MEMORIAL!#REF!</definedName>
    <definedName name="ttttttt">[13]MEMORIAL!#REF!</definedName>
    <definedName name="um">'[4]BAIXO GUANDU ITAIMBE'!#REF!</definedName>
    <definedName name="VAA">#REF!</definedName>
    <definedName name="VAA_1">#REF!</definedName>
    <definedName name="VALOR_ADITIVO">#REF!</definedName>
    <definedName name="valor_adtidivo">#REF!</definedName>
    <definedName name="valor_cont">#REF!</definedName>
    <definedName name="valor_contr">#REF!</definedName>
    <definedName name="VALOR_CONTRATO">#REF!</definedName>
    <definedName name="valoraditi">#REF!</definedName>
    <definedName name="valoraditivo">#REF!</definedName>
    <definedName name="valorcon">#REF!</definedName>
    <definedName name="valorcontrato">#REF!</definedName>
    <definedName name="VAT">[5]MEMORIAL!#REF!</definedName>
    <definedName name="VAT_1">[6]MEMORIAL!#REF!</definedName>
    <definedName name="VBF">#REF!</definedName>
    <definedName name="VBF_1">#REF!</definedName>
    <definedName name="ve">#REF!</definedName>
    <definedName name="ve_1">#REF!</definedName>
    <definedName name="VE1_1">#REF!</definedName>
    <definedName name="VEC">#REF!</definedName>
    <definedName name="VO">#REF!</definedName>
    <definedName name="VO_1">#REF!</definedName>
    <definedName name="VO1_1">[1]MEMORIAL!#REF!</definedName>
    <definedName name="VOC">#REF!</definedName>
    <definedName name="Vol_Estrutural">[5]MEMORIAL!#REF!</definedName>
    <definedName name="Vol_Estrutural_1">[12]MEMORIAL!#REF!</definedName>
    <definedName name="VOLCON">[5]MEMORIAL!#REF!</definedName>
    <definedName name="VOLCON_1">[5]MEMORIAL!#REF!</definedName>
    <definedName name="VOLCONC">[11]MEMORIAL!#REF!</definedName>
    <definedName name="VOLCONC_1">[12]MEMORIAL!#REF!</definedName>
    <definedName name="vr">#REF!</definedName>
    <definedName name="VR_1">#REF!</definedName>
    <definedName name="VRC">#REF!</definedName>
    <definedName name="VTE">[5]MEMORIAL!#REF!</definedName>
    <definedName name="VTE_1">[6]MEMORIAL!#REF!</definedName>
    <definedName name="weew">#REF!</definedName>
    <definedName name="wewe">#REF!</definedName>
    <definedName name="wewew">#REF!</definedName>
    <definedName name="ww">#REF!</definedName>
    <definedName name="X">("$#REF!.$A$1:$H$65204~$#REF!.$A$1:$AMJ$14)))))))")</definedName>
    <definedName name="xasd">#REF!</definedName>
    <definedName name="xc">[11]MEMORIAL!#REF!</definedName>
    <definedName name="XS">("$#REF!.$A$1:$H$65207~$#REF!.$A$1:$AMJ$14)))))))")</definedName>
    <definedName name="XSS">("$#REF!.$A$1:$H$65204~$#REF!.$A$1:$AMJ$14)))))))")</definedName>
    <definedName name="Z">#REF!</definedName>
    <definedName name="Z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79" i="1" l="1"/>
  <c r="AM62" i="1"/>
  <c r="AN62" i="1" s="1"/>
  <c r="AO215" i="1"/>
  <c r="AO118" i="1"/>
  <c r="AO117" i="1"/>
  <c r="AO84" i="1"/>
  <c r="AO83" i="1"/>
  <c r="AO68" i="1"/>
  <c r="AO61" i="1"/>
  <c r="AO60" i="1"/>
  <c r="AO51" i="1"/>
  <c r="AO50" i="1"/>
  <c r="AO40" i="1"/>
  <c r="AO39" i="1"/>
  <c r="AO21" i="1"/>
  <c r="AO20" i="1"/>
  <c r="AN270" i="1"/>
  <c r="AO270" i="1" s="1"/>
  <c r="AN269" i="1"/>
  <c r="AO269" i="1" s="1"/>
  <c r="AN263" i="1"/>
  <c r="AO263" i="1" s="1"/>
  <c r="AN262" i="1"/>
  <c r="AO262" i="1" s="1"/>
  <c r="AN257" i="1"/>
  <c r="AO257" i="1" s="1"/>
  <c r="AN256" i="1"/>
  <c r="AO256" i="1" s="1"/>
  <c r="AN235" i="1"/>
  <c r="AO235" i="1" s="1"/>
  <c r="AN234" i="1"/>
  <c r="AO234" i="1" s="1"/>
  <c r="AN216" i="1"/>
  <c r="AO216" i="1" s="1"/>
  <c r="AN215" i="1"/>
  <c r="AN202" i="1"/>
  <c r="AO202" i="1" s="1"/>
  <c r="AN201" i="1"/>
  <c r="AO201" i="1" s="1"/>
  <c r="AN190" i="1"/>
  <c r="AO190" i="1" s="1"/>
  <c r="AN189" i="1"/>
  <c r="AO189" i="1" s="1"/>
  <c r="AN142" i="1"/>
  <c r="AO142" i="1" s="1"/>
  <c r="AN141" i="1"/>
  <c r="AO141" i="1" s="1"/>
  <c r="AN102" i="1"/>
  <c r="AO102" i="1" s="1"/>
  <c r="AN97" i="1"/>
  <c r="AN91" i="1"/>
  <c r="AN57" i="1"/>
  <c r="AN16" i="1"/>
  <c r="AN286" i="1"/>
  <c r="AN287" i="1"/>
  <c r="AN283" i="1"/>
  <c r="S153" i="1"/>
  <c r="AL153" i="1" s="1"/>
  <c r="S151" i="1"/>
  <c r="AL151" i="1" s="1"/>
  <c r="T118" i="1"/>
  <c r="U118" i="1" s="1"/>
  <c r="AL104" i="1"/>
  <c r="T104" i="1"/>
  <c r="V102" i="1"/>
  <c r="X57" i="1"/>
  <c r="AO57" i="1" s="1"/>
  <c r="X41" i="1"/>
  <c r="T34" i="1"/>
  <c r="AL271" i="1"/>
  <c r="AL272" i="1" s="1"/>
  <c r="AK271" i="1"/>
  <c r="AK272" i="1" s="1"/>
  <c r="AJ271" i="1"/>
  <c r="AJ272" i="1" s="1"/>
  <c r="AI271" i="1"/>
  <c r="AI272" i="1" s="1"/>
  <c r="AH271" i="1"/>
  <c r="AH272" i="1" s="1"/>
  <c r="AG271" i="1"/>
  <c r="AG272" i="1" s="1"/>
  <c r="AF271" i="1"/>
  <c r="AF272" i="1" s="1"/>
  <c r="AE271" i="1"/>
  <c r="AE272" i="1" s="1"/>
  <c r="AD271" i="1"/>
  <c r="AD272" i="1" s="1"/>
  <c r="AC271" i="1"/>
  <c r="AC272" i="1" s="1"/>
  <c r="AB271" i="1"/>
  <c r="AB272" i="1" s="1"/>
  <c r="AA271" i="1"/>
  <c r="AA272" i="1" s="1"/>
  <c r="Z271" i="1"/>
  <c r="Z272" i="1" s="1"/>
  <c r="Y271" i="1"/>
  <c r="Y272" i="1" s="1"/>
  <c r="X271" i="1"/>
  <c r="X272" i="1" s="1"/>
  <c r="AR272" i="1" s="1"/>
  <c r="T271" i="1"/>
  <c r="U271" i="1" s="1"/>
  <c r="AL267" i="1"/>
  <c r="AK267" i="1"/>
  <c r="AJ267" i="1"/>
  <c r="AH267" i="1"/>
  <c r="AG267" i="1"/>
  <c r="AF267" i="1"/>
  <c r="AE267" i="1"/>
  <c r="AD267" i="1"/>
  <c r="AC267" i="1"/>
  <c r="AB267" i="1"/>
  <c r="AA267" i="1"/>
  <c r="Z267" i="1"/>
  <c r="Y267" i="1"/>
  <c r="X267" i="1"/>
  <c r="P267" i="1"/>
  <c r="AL266" i="1"/>
  <c r="AK266" i="1"/>
  <c r="AJ266" i="1"/>
  <c r="AI266" i="1"/>
  <c r="AH266" i="1"/>
  <c r="AG266" i="1"/>
  <c r="AF266" i="1"/>
  <c r="AE266" i="1"/>
  <c r="AD266" i="1"/>
  <c r="AC266" i="1"/>
  <c r="AB266" i="1"/>
  <c r="AA266" i="1"/>
  <c r="Z266" i="1"/>
  <c r="Y266" i="1"/>
  <c r="X266" i="1"/>
  <c r="T266" i="1"/>
  <c r="AM266" i="1" s="1"/>
  <c r="AL265" i="1"/>
  <c r="AK265" i="1"/>
  <c r="AJ265" i="1"/>
  <c r="AI265" i="1"/>
  <c r="AH265" i="1"/>
  <c r="AG265" i="1"/>
  <c r="AF265" i="1"/>
  <c r="AE265" i="1"/>
  <c r="AD265" i="1"/>
  <c r="AC265" i="1"/>
  <c r="AB265" i="1"/>
  <c r="AA265" i="1"/>
  <c r="Z265" i="1"/>
  <c r="Y265" i="1"/>
  <c r="X265" i="1"/>
  <c r="T265" i="1"/>
  <c r="U265" i="1" s="1"/>
  <c r="AL264" i="1"/>
  <c r="AK264" i="1"/>
  <c r="AJ264" i="1"/>
  <c r="AI264" i="1"/>
  <c r="AH264" i="1"/>
  <c r="AG264" i="1"/>
  <c r="AF264" i="1"/>
  <c r="AE264" i="1"/>
  <c r="AD264" i="1"/>
  <c r="AC264" i="1"/>
  <c r="AB264" i="1"/>
  <c r="AA264" i="1"/>
  <c r="Z264" i="1"/>
  <c r="Y264" i="1"/>
  <c r="X264" i="1"/>
  <c r="T264" i="1"/>
  <c r="U264" i="1" s="1"/>
  <c r="T263" i="1"/>
  <c r="U263" i="1" s="1"/>
  <c r="T262" i="1"/>
  <c r="U262" i="1" s="1"/>
  <c r="T261" i="1"/>
  <c r="U261" i="1" s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T260" i="1"/>
  <c r="AM260" i="1" s="1"/>
  <c r="AL259" i="1"/>
  <c r="AK259" i="1"/>
  <c r="AJ259" i="1"/>
  <c r="AI259" i="1"/>
  <c r="AH259" i="1"/>
  <c r="AG259" i="1"/>
  <c r="AF259" i="1"/>
  <c r="AE259" i="1"/>
  <c r="AD259" i="1"/>
  <c r="AC259" i="1"/>
  <c r="AB259" i="1"/>
  <c r="AA259" i="1"/>
  <c r="Z259" i="1"/>
  <c r="Y259" i="1"/>
  <c r="X259" i="1"/>
  <c r="T259" i="1"/>
  <c r="AL258" i="1"/>
  <c r="AK258" i="1"/>
  <c r="AJ258" i="1"/>
  <c r="AI258" i="1"/>
  <c r="AH258" i="1"/>
  <c r="AG258" i="1"/>
  <c r="AF258" i="1"/>
  <c r="AE258" i="1"/>
  <c r="AD258" i="1"/>
  <c r="AC258" i="1"/>
  <c r="AB258" i="1"/>
  <c r="AA258" i="1"/>
  <c r="Z258" i="1"/>
  <c r="Y258" i="1"/>
  <c r="X258" i="1"/>
  <c r="T258" i="1"/>
  <c r="U258" i="1" s="1"/>
  <c r="AP258" i="1" s="1"/>
  <c r="T257" i="1"/>
  <c r="U257" i="1" s="1"/>
  <c r="T256" i="1"/>
  <c r="U256" i="1" s="1"/>
  <c r="T255" i="1"/>
  <c r="U255" i="1" s="1"/>
  <c r="AL254" i="1"/>
  <c r="AK254" i="1"/>
  <c r="AJ254" i="1"/>
  <c r="AI254" i="1"/>
  <c r="AH254" i="1"/>
  <c r="AG254" i="1"/>
  <c r="AF254" i="1"/>
  <c r="AE254" i="1"/>
  <c r="AD254" i="1"/>
  <c r="AC254" i="1"/>
  <c r="AB254" i="1"/>
  <c r="AA254" i="1"/>
  <c r="Z254" i="1"/>
  <c r="Y254" i="1"/>
  <c r="X254" i="1"/>
  <c r="T254" i="1"/>
  <c r="AM254" i="1" s="1"/>
  <c r="AN254" i="1" s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T253" i="1"/>
  <c r="AM253" i="1" s="1"/>
  <c r="AN253" i="1" s="1"/>
  <c r="AO253" i="1" s="1"/>
  <c r="AL252" i="1"/>
  <c r="AK252" i="1"/>
  <c r="AJ252" i="1"/>
  <c r="AI252" i="1"/>
  <c r="AH252" i="1"/>
  <c r="AG252" i="1"/>
  <c r="AF252" i="1"/>
  <c r="AE252" i="1"/>
  <c r="AD252" i="1"/>
  <c r="AC252" i="1"/>
  <c r="AB252" i="1"/>
  <c r="AA252" i="1"/>
  <c r="Z252" i="1"/>
  <c r="Y252" i="1"/>
  <c r="X252" i="1"/>
  <c r="T252" i="1"/>
  <c r="AM252" i="1" s="1"/>
  <c r="AN252" i="1" s="1"/>
  <c r="AO252" i="1" s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T251" i="1"/>
  <c r="U251" i="1" s="1"/>
  <c r="V251" i="1" s="1"/>
  <c r="AL250" i="1"/>
  <c r="AN250" i="1" s="1"/>
  <c r="AO250" i="1" s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T250" i="1"/>
  <c r="AM250" i="1" s="1"/>
  <c r="AL249" i="1"/>
  <c r="AN249" i="1" s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T249" i="1"/>
  <c r="AM249" i="1" s="1"/>
  <c r="AL248" i="1"/>
  <c r="AK248" i="1"/>
  <c r="AJ248" i="1"/>
  <c r="AI248" i="1"/>
  <c r="AH248" i="1"/>
  <c r="AG248" i="1"/>
  <c r="AF248" i="1"/>
  <c r="AE248" i="1"/>
  <c r="AD248" i="1"/>
  <c r="AC248" i="1"/>
  <c r="AB248" i="1"/>
  <c r="AA248" i="1"/>
  <c r="Z248" i="1"/>
  <c r="Y248" i="1"/>
  <c r="X248" i="1"/>
  <c r="T248" i="1"/>
  <c r="AM248" i="1" s="1"/>
  <c r="AN248" i="1" s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T247" i="1"/>
  <c r="U247" i="1" s="1"/>
  <c r="V247" i="1" s="1"/>
  <c r="AL246" i="1"/>
  <c r="AK246" i="1"/>
  <c r="AJ246" i="1"/>
  <c r="AI246" i="1"/>
  <c r="AH246" i="1"/>
  <c r="AG246" i="1"/>
  <c r="AF246" i="1"/>
  <c r="AE246" i="1"/>
  <c r="AD246" i="1"/>
  <c r="AC246" i="1"/>
  <c r="AB246" i="1"/>
  <c r="AA246" i="1"/>
  <c r="Z246" i="1"/>
  <c r="Y246" i="1"/>
  <c r="X246" i="1"/>
  <c r="T246" i="1"/>
  <c r="AM246" i="1" s="1"/>
  <c r="AN246" i="1" s="1"/>
  <c r="AO246" i="1" s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T245" i="1"/>
  <c r="AM245" i="1" s="1"/>
  <c r="AN245" i="1" s="1"/>
  <c r="AO245" i="1" s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T244" i="1"/>
  <c r="AM244" i="1" s="1"/>
  <c r="AN244" i="1" s="1"/>
  <c r="AO244" i="1" s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T243" i="1"/>
  <c r="U243" i="1" s="1"/>
  <c r="V243" i="1" s="1"/>
  <c r="AL242" i="1"/>
  <c r="AN242" i="1" s="1"/>
  <c r="AK242" i="1"/>
  <c r="AJ242" i="1"/>
  <c r="AI242" i="1"/>
  <c r="AH242" i="1"/>
  <c r="AG242" i="1"/>
  <c r="AF242" i="1"/>
  <c r="AE242" i="1"/>
  <c r="AD242" i="1"/>
  <c r="AC242" i="1"/>
  <c r="AB242" i="1"/>
  <c r="AA242" i="1"/>
  <c r="Z242" i="1"/>
  <c r="Y242" i="1"/>
  <c r="X242" i="1"/>
  <c r="T242" i="1"/>
  <c r="AM242" i="1" s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T241" i="1"/>
  <c r="AM241" i="1" s="1"/>
  <c r="AN241" i="1" s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T240" i="1"/>
  <c r="AM240" i="1" s="1"/>
  <c r="AN240" i="1" s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T239" i="1"/>
  <c r="U239" i="1" s="1"/>
  <c r="AP239" i="1" s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T238" i="1"/>
  <c r="AL237" i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T237" i="1"/>
  <c r="U237" i="1" s="1"/>
  <c r="V237" i="1" s="1"/>
  <c r="AL236" i="1"/>
  <c r="AK236" i="1"/>
  <c r="AJ236" i="1"/>
  <c r="AI236" i="1"/>
  <c r="AH236" i="1"/>
  <c r="AG236" i="1"/>
  <c r="AF236" i="1"/>
  <c r="AE236" i="1"/>
  <c r="AD236" i="1"/>
  <c r="AC236" i="1"/>
  <c r="AB236" i="1"/>
  <c r="AA236" i="1"/>
  <c r="Z236" i="1"/>
  <c r="Y236" i="1"/>
  <c r="X236" i="1"/>
  <c r="T236" i="1"/>
  <c r="U236" i="1" s="1"/>
  <c r="T235" i="1"/>
  <c r="U235" i="1" s="1"/>
  <c r="T234" i="1"/>
  <c r="U234" i="1" s="1"/>
  <c r="T233" i="1"/>
  <c r="U233" i="1" s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T232" i="1"/>
  <c r="U232" i="1" s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T231" i="1"/>
  <c r="AM231" i="1" s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T230" i="1"/>
  <c r="AM230" i="1" s="1"/>
  <c r="AN230" i="1" s="1"/>
  <c r="AL229" i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T229" i="1"/>
  <c r="U229" i="1" s="1"/>
  <c r="AL228" i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T228" i="1"/>
  <c r="U228" i="1" s="1"/>
  <c r="AP228" i="1" s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T227" i="1"/>
  <c r="AM227" i="1" s="1"/>
  <c r="AN227" i="1" s="1"/>
  <c r="AO227" i="1" s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T226" i="1"/>
  <c r="AM226" i="1" s="1"/>
  <c r="AN226" i="1" s="1"/>
  <c r="AL225" i="1"/>
  <c r="AK225" i="1"/>
  <c r="AJ225" i="1"/>
  <c r="AI225" i="1"/>
  <c r="AH225" i="1"/>
  <c r="AG225" i="1"/>
  <c r="AF225" i="1"/>
  <c r="AE225" i="1"/>
  <c r="AD225" i="1"/>
  <c r="AC225" i="1"/>
  <c r="AB225" i="1"/>
  <c r="AA225" i="1"/>
  <c r="Z225" i="1"/>
  <c r="Y225" i="1"/>
  <c r="X225" i="1"/>
  <c r="T225" i="1"/>
  <c r="U225" i="1" s="1"/>
  <c r="AL224" i="1"/>
  <c r="AK224" i="1"/>
  <c r="AJ224" i="1"/>
  <c r="AI224" i="1"/>
  <c r="AH224" i="1"/>
  <c r="AG224" i="1"/>
  <c r="AF224" i="1"/>
  <c r="AE224" i="1"/>
  <c r="AD224" i="1"/>
  <c r="AC224" i="1"/>
  <c r="AB224" i="1"/>
  <c r="AA224" i="1"/>
  <c r="Z224" i="1"/>
  <c r="Y224" i="1"/>
  <c r="X224" i="1"/>
  <c r="T224" i="1"/>
  <c r="U224" i="1" s="1"/>
  <c r="AP224" i="1" s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T223" i="1"/>
  <c r="AM223" i="1" s="1"/>
  <c r="AN223" i="1" s="1"/>
  <c r="AO223" i="1" s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T222" i="1"/>
  <c r="AM222" i="1" s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T221" i="1"/>
  <c r="U221" i="1" s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T220" i="1"/>
  <c r="U220" i="1" s="1"/>
  <c r="AP220" i="1" s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T219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T218" i="1"/>
  <c r="AM218" i="1" s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T217" i="1"/>
  <c r="U217" i="1" s="1"/>
  <c r="T216" i="1"/>
  <c r="U216" i="1" s="1"/>
  <c r="T215" i="1"/>
  <c r="U215" i="1" s="1"/>
  <c r="T214" i="1"/>
  <c r="U214" i="1" s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T213" i="1"/>
  <c r="AM213" i="1" s="1"/>
  <c r="AN213" i="1" s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T212" i="1"/>
  <c r="AM212" i="1" s="1"/>
  <c r="AN212" i="1" s="1"/>
  <c r="AO212" i="1" s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T211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T210" i="1"/>
  <c r="AM210" i="1" s="1"/>
  <c r="AN210" i="1" s="1"/>
  <c r="AO210" i="1" s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T209" i="1"/>
  <c r="U209" i="1" s="1"/>
  <c r="V209" i="1" s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T208" i="1"/>
  <c r="AM208" i="1" s="1"/>
  <c r="AN208" i="1" s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T207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T206" i="1"/>
  <c r="U206" i="1" s="1"/>
  <c r="AP206" i="1" s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T205" i="1"/>
  <c r="U205" i="1" s="1"/>
  <c r="V205" i="1" s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T204" i="1"/>
  <c r="AM204" i="1" s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T203" i="1"/>
  <c r="T202" i="1"/>
  <c r="U202" i="1" s="1"/>
  <c r="T201" i="1"/>
  <c r="U201" i="1" s="1"/>
  <c r="T200" i="1"/>
  <c r="U200" i="1" s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T199" i="1"/>
  <c r="AM199" i="1" s="1"/>
  <c r="AN199" i="1" s="1"/>
  <c r="AO199" i="1" s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T198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T197" i="1"/>
  <c r="AM197" i="1" s="1"/>
  <c r="AN197" i="1" s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T196" i="1"/>
  <c r="U196" i="1" s="1"/>
  <c r="AL195" i="1"/>
  <c r="AN195" i="1" s="1"/>
  <c r="AO195" i="1" s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T195" i="1"/>
  <c r="AM195" i="1" s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T194" i="1"/>
  <c r="AM194" i="1" s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T193" i="1"/>
  <c r="AM193" i="1" s="1"/>
  <c r="AN193" i="1" s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T192" i="1"/>
  <c r="U192" i="1" s="1"/>
  <c r="AL191" i="1"/>
  <c r="AN191" i="1" s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T191" i="1"/>
  <c r="AM191" i="1" s="1"/>
  <c r="T190" i="1"/>
  <c r="U190" i="1" s="1"/>
  <c r="T189" i="1"/>
  <c r="U189" i="1" s="1"/>
  <c r="T188" i="1"/>
  <c r="U188" i="1" s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T187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T186" i="1"/>
  <c r="AM186" i="1" s="1"/>
  <c r="AN186" i="1" s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T185" i="1"/>
  <c r="U185" i="1" s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T184" i="1"/>
  <c r="AM184" i="1" s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T183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T182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T181" i="1"/>
  <c r="U181" i="1" s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AM180" i="1"/>
  <c r="AN180" i="1" s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T179" i="1"/>
  <c r="AL178" i="1"/>
  <c r="AK178" i="1"/>
  <c r="AJ178" i="1"/>
  <c r="AH178" i="1"/>
  <c r="AG178" i="1"/>
  <c r="AF178" i="1"/>
  <c r="AE178" i="1"/>
  <c r="AD178" i="1"/>
  <c r="AC178" i="1"/>
  <c r="AB178" i="1"/>
  <c r="AA178" i="1"/>
  <c r="Z178" i="1"/>
  <c r="Y178" i="1"/>
  <c r="X178" i="1"/>
  <c r="P178" i="1"/>
  <c r="AM178" i="1" s="1"/>
  <c r="AN178" i="1" s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T177" i="1"/>
  <c r="AL176" i="1"/>
  <c r="AN176" i="1" s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T176" i="1"/>
  <c r="AM176" i="1" s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T175" i="1"/>
  <c r="AM175" i="1" s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T174" i="1"/>
  <c r="AM174" i="1" s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T173" i="1"/>
  <c r="U173" i="1" s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T172" i="1"/>
  <c r="AM172" i="1" s="1"/>
  <c r="AN172" i="1" s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T171" i="1"/>
  <c r="AM171" i="1" s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T170" i="1"/>
  <c r="AM170" i="1" s="1"/>
  <c r="AN170" i="1" s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T169" i="1"/>
  <c r="U169" i="1" s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T168" i="1"/>
  <c r="AM168" i="1" s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T167" i="1"/>
  <c r="AM167" i="1" s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T166" i="1"/>
  <c r="AM166" i="1" s="1"/>
  <c r="AN166" i="1" s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T165" i="1"/>
  <c r="U165" i="1" s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T164" i="1"/>
  <c r="AM164" i="1" s="1"/>
  <c r="AN164" i="1" s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T163" i="1"/>
  <c r="AL162" i="1"/>
  <c r="AN162" i="1" s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T162" i="1"/>
  <c r="AM162" i="1" s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T161" i="1"/>
  <c r="U161" i="1" s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T160" i="1"/>
  <c r="U160" i="1" s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T159" i="1"/>
  <c r="AM159" i="1" s="1"/>
  <c r="AN159" i="1" s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T158" i="1"/>
  <c r="AM158" i="1" s="1"/>
  <c r="AN158" i="1" s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T157" i="1"/>
  <c r="U157" i="1" s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T156" i="1"/>
  <c r="U156" i="1" s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T155" i="1"/>
  <c r="U155" i="1" s="1"/>
  <c r="AL154" i="1"/>
  <c r="AN154" i="1" s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T154" i="1"/>
  <c r="AM154" i="1" s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T153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T152" i="1"/>
  <c r="U152" i="1" s="1"/>
  <c r="V152" i="1" s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T151" i="1"/>
  <c r="AM151" i="1" s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T150" i="1"/>
  <c r="AM150" i="1" s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T149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T148" i="1"/>
  <c r="U148" i="1" s="1"/>
  <c r="V148" i="1" s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T147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T146" i="1"/>
  <c r="AM146" i="1" s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T145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T144" i="1"/>
  <c r="U144" i="1" s="1"/>
  <c r="AP144" i="1" s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T143" i="1"/>
  <c r="U143" i="1" s="1"/>
  <c r="T142" i="1"/>
  <c r="U142" i="1" s="1"/>
  <c r="T141" i="1"/>
  <c r="U141" i="1" s="1"/>
  <c r="T140" i="1"/>
  <c r="U140" i="1" s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T139" i="1"/>
  <c r="AM139" i="1" s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T138" i="1"/>
  <c r="U138" i="1" s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T137" i="1"/>
  <c r="AM137" i="1" s="1"/>
  <c r="AN137" i="1" s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T136" i="1"/>
  <c r="AL135" i="1"/>
  <c r="AN135" i="1" s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T135" i="1"/>
  <c r="AM135" i="1" s="1"/>
  <c r="AL134" i="1"/>
  <c r="AK134" i="1"/>
  <c r="AJ134" i="1"/>
  <c r="AH134" i="1"/>
  <c r="AG134" i="1"/>
  <c r="AF134" i="1"/>
  <c r="AE134" i="1"/>
  <c r="AD134" i="1"/>
  <c r="AC134" i="1"/>
  <c r="AB134" i="1"/>
  <c r="AA134" i="1"/>
  <c r="Z134" i="1"/>
  <c r="Y134" i="1"/>
  <c r="X134" i="1"/>
  <c r="P134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T133" i="1"/>
  <c r="U133" i="1" s="1"/>
  <c r="V133" i="1" s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T132" i="1"/>
  <c r="AM132" i="1" s="1"/>
  <c r="AN132" i="1" s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T131" i="1"/>
  <c r="AM131" i="1" s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T130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T129" i="1"/>
  <c r="U129" i="1" s="1"/>
  <c r="AP129" i="1" s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T128" i="1"/>
  <c r="AM128" i="1" s="1"/>
  <c r="AN128" i="1" s="1"/>
  <c r="AL127" i="1"/>
  <c r="AK127" i="1"/>
  <c r="AJ127" i="1"/>
  <c r="AH127" i="1"/>
  <c r="AG127" i="1"/>
  <c r="AF127" i="1"/>
  <c r="AE127" i="1"/>
  <c r="AD127" i="1"/>
  <c r="AC127" i="1"/>
  <c r="AB127" i="1"/>
  <c r="AA127" i="1"/>
  <c r="Z127" i="1"/>
  <c r="Y127" i="1"/>
  <c r="X127" i="1"/>
  <c r="P127" i="1"/>
  <c r="T127" i="1" s="1"/>
  <c r="AL126" i="1"/>
  <c r="AK126" i="1"/>
  <c r="AJ126" i="1"/>
  <c r="AH126" i="1"/>
  <c r="AG126" i="1"/>
  <c r="AF126" i="1"/>
  <c r="AE126" i="1"/>
  <c r="AD126" i="1"/>
  <c r="AC126" i="1"/>
  <c r="AB126" i="1"/>
  <c r="AA126" i="1"/>
  <c r="Z126" i="1"/>
  <c r="Y126" i="1"/>
  <c r="X126" i="1"/>
  <c r="P126" i="1"/>
  <c r="AI126" i="1" s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T125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T124" i="1"/>
  <c r="U124" i="1" s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T123" i="1"/>
  <c r="U123" i="1" s="1"/>
  <c r="V123" i="1" s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T122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T121" i="1"/>
  <c r="U121" i="1" s="1"/>
  <c r="AP121" i="1" s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T120" i="1"/>
  <c r="AM120" i="1" s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T119" i="1"/>
  <c r="U119" i="1" s="1"/>
  <c r="V119" i="1" s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T115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T114" i="1"/>
  <c r="AM114" i="1" s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T113" i="1"/>
  <c r="U113" i="1" s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T112" i="1"/>
  <c r="AM112" i="1" s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T111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AM110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T109" i="1"/>
  <c r="U109" i="1" s="1"/>
  <c r="AP109" i="1" s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T105" i="1"/>
  <c r="U105" i="1" s="1"/>
  <c r="AK104" i="1"/>
  <c r="AJ104" i="1"/>
  <c r="AH104" i="1"/>
  <c r="AG104" i="1"/>
  <c r="AF104" i="1"/>
  <c r="AE104" i="1"/>
  <c r="AD104" i="1"/>
  <c r="AC104" i="1"/>
  <c r="AB104" i="1"/>
  <c r="AA104" i="1"/>
  <c r="Z104" i="1"/>
  <c r="Y104" i="1"/>
  <c r="X104" i="1"/>
  <c r="P104" i="1"/>
  <c r="AI104" i="1" s="1"/>
  <c r="AL103" i="1"/>
  <c r="AN103" i="1" s="1"/>
  <c r="AK103" i="1"/>
  <c r="AJ103" i="1"/>
  <c r="AH103" i="1"/>
  <c r="AG103" i="1"/>
  <c r="AF103" i="1"/>
  <c r="AE103" i="1"/>
  <c r="AD103" i="1"/>
  <c r="AC103" i="1"/>
  <c r="AB103" i="1"/>
  <c r="AA103" i="1"/>
  <c r="Z103" i="1"/>
  <c r="Y103" i="1"/>
  <c r="X103" i="1"/>
  <c r="AO103" i="1" s="1"/>
  <c r="P103" i="1"/>
  <c r="T103" i="1" s="1"/>
  <c r="AK102" i="1"/>
  <c r="AJ102" i="1"/>
  <c r="AH102" i="1"/>
  <c r="AG102" i="1"/>
  <c r="AF102" i="1"/>
  <c r="AE102" i="1"/>
  <c r="AD102" i="1"/>
  <c r="AC102" i="1"/>
  <c r="AB102" i="1"/>
  <c r="AA102" i="1"/>
  <c r="Z102" i="1"/>
  <c r="Y102" i="1"/>
  <c r="P102" i="1"/>
  <c r="AL98" i="1"/>
  <c r="AL99" i="1" s="1"/>
  <c r="AK98" i="1"/>
  <c r="AK99" i="1" s="1"/>
  <c r="AJ98" i="1"/>
  <c r="AJ99" i="1" s="1"/>
  <c r="AI98" i="1"/>
  <c r="AI99" i="1" s="1"/>
  <c r="AH98" i="1"/>
  <c r="AG98" i="1"/>
  <c r="AF98" i="1"/>
  <c r="AE98" i="1"/>
  <c r="AD98" i="1"/>
  <c r="AC98" i="1"/>
  <c r="AB98" i="1"/>
  <c r="AA98" i="1"/>
  <c r="Z98" i="1"/>
  <c r="Y98" i="1"/>
  <c r="Y99" i="1" s="1"/>
  <c r="X98" i="1"/>
  <c r="X99" i="1" s="1"/>
  <c r="AR99" i="1" s="1"/>
  <c r="T98" i="1"/>
  <c r="AM98" i="1" s="1"/>
  <c r="AM99" i="1" s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T94" i="1"/>
  <c r="U94" i="1" s="1"/>
  <c r="AL93" i="1"/>
  <c r="AN93" i="1" s="1"/>
  <c r="AK93" i="1"/>
  <c r="AJ93" i="1"/>
  <c r="AH93" i="1"/>
  <c r="AG93" i="1"/>
  <c r="AF93" i="1"/>
  <c r="AE93" i="1"/>
  <c r="AD93" i="1"/>
  <c r="AC93" i="1"/>
  <c r="AB93" i="1"/>
  <c r="AA93" i="1"/>
  <c r="Z93" i="1"/>
  <c r="Y93" i="1"/>
  <c r="X93" i="1"/>
  <c r="AO93" i="1" s="1"/>
  <c r="P93" i="1"/>
  <c r="T93" i="1" s="1"/>
  <c r="AL92" i="1"/>
  <c r="AK92" i="1"/>
  <c r="AJ92" i="1"/>
  <c r="AH92" i="1"/>
  <c r="AG92" i="1"/>
  <c r="AF92" i="1"/>
  <c r="AE92" i="1"/>
  <c r="AD92" i="1"/>
  <c r="AC92" i="1"/>
  <c r="AB92" i="1"/>
  <c r="AA92" i="1"/>
  <c r="Z92" i="1"/>
  <c r="Y92" i="1"/>
  <c r="X92" i="1"/>
  <c r="P92" i="1"/>
  <c r="AI92" i="1" s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T88" i="1"/>
  <c r="U88" i="1" s="1"/>
  <c r="V88" i="1" s="1"/>
  <c r="AL87" i="1"/>
  <c r="AN87" i="1" s="1"/>
  <c r="AO87" i="1" s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T87" i="1"/>
  <c r="U87" i="1" s="1"/>
  <c r="AP87" i="1" s="1"/>
  <c r="AL86" i="1"/>
  <c r="AN86" i="1" s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T86" i="1"/>
  <c r="AL85" i="1"/>
  <c r="AN85" i="1" s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AO85" i="1" s="1"/>
  <c r="T85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T81" i="1"/>
  <c r="U81" i="1" s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T80" i="1"/>
  <c r="AM80" i="1" s="1"/>
  <c r="AN80" i="1" s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T79" i="1"/>
  <c r="AM79" i="1" s="1"/>
  <c r="AN79" i="1" s="1"/>
  <c r="AO79" i="1" s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T78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T77" i="1"/>
  <c r="U77" i="1" s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T76" i="1"/>
  <c r="U76" i="1" s="1"/>
  <c r="V76" i="1" s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T75" i="1"/>
  <c r="AM75" i="1" s="1"/>
  <c r="AN75" i="1" s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T74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T73" i="1"/>
  <c r="U73" i="1" s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T72" i="1"/>
  <c r="AM72" i="1" s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T71" i="1"/>
  <c r="AM71" i="1" s="1"/>
  <c r="AN71" i="1" s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T70" i="1"/>
  <c r="X69" i="1"/>
  <c r="AO69" i="1" s="1"/>
  <c r="AL66" i="1"/>
  <c r="AK66" i="1"/>
  <c r="AJ66" i="1"/>
  <c r="AH66" i="1"/>
  <c r="AG66" i="1"/>
  <c r="AF66" i="1"/>
  <c r="AE66" i="1"/>
  <c r="AD66" i="1"/>
  <c r="AC66" i="1"/>
  <c r="AB66" i="1"/>
  <c r="AA66" i="1"/>
  <c r="Z66" i="1"/>
  <c r="Y66" i="1"/>
  <c r="X66" i="1"/>
  <c r="AM66" i="1" s="1"/>
  <c r="AN66" i="1" s="1"/>
  <c r="P66" i="1"/>
  <c r="AL65" i="1"/>
  <c r="AK65" i="1"/>
  <c r="AJ65" i="1"/>
  <c r="AH65" i="1"/>
  <c r="AG65" i="1"/>
  <c r="AF65" i="1"/>
  <c r="AE65" i="1"/>
  <c r="AD65" i="1"/>
  <c r="AC65" i="1"/>
  <c r="AB65" i="1"/>
  <c r="AA65" i="1"/>
  <c r="Z65" i="1"/>
  <c r="Y65" i="1"/>
  <c r="X65" i="1"/>
  <c r="P65" i="1"/>
  <c r="T65" i="1" s="1"/>
  <c r="U65" i="1" s="1"/>
  <c r="AM65" i="1" s="1"/>
  <c r="AN65" i="1" s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T64" i="1"/>
  <c r="U64" i="1" s="1"/>
  <c r="AP64" i="1" s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T63" i="1"/>
  <c r="AM63" i="1" s="1"/>
  <c r="AL62" i="1"/>
  <c r="AK62" i="1"/>
  <c r="AJ62" i="1"/>
  <c r="AH62" i="1"/>
  <c r="AG62" i="1"/>
  <c r="AF62" i="1"/>
  <c r="AE62" i="1"/>
  <c r="AD62" i="1"/>
  <c r="AC62" i="1"/>
  <c r="AB62" i="1"/>
  <c r="AA62" i="1"/>
  <c r="Z62" i="1"/>
  <c r="Y62" i="1"/>
  <c r="X62" i="1"/>
  <c r="P62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T58" i="1"/>
  <c r="U58" i="1" s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T57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AM56" i="1"/>
  <c r="AN56" i="1" s="1"/>
  <c r="AL55" i="1"/>
  <c r="AK55" i="1"/>
  <c r="AJ55" i="1"/>
  <c r="AH55" i="1"/>
  <c r="AG55" i="1"/>
  <c r="AF55" i="1"/>
  <c r="AE55" i="1"/>
  <c r="AD55" i="1"/>
  <c r="AC55" i="1"/>
  <c r="AB55" i="1"/>
  <c r="AA55" i="1"/>
  <c r="Z55" i="1"/>
  <c r="Y55" i="1"/>
  <c r="X55" i="1"/>
  <c r="P55" i="1"/>
  <c r="T55" i="1" s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AM54" i="1" s="1"/>
  <c r="AN54" i="1" s="1"/>
  <c r="T54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T53" i="1"/>
  <c r="U53" i="1" s="1"/>
  <c r="AP53" i="1" s="1"/>
  <c r="AL52" i="1"/>
  <c r="AK52" i="1"/>
  <c r="AJ52" i="1"/>
  <c r="AH52" i="1"/>
  <c r="AG52" i="1"/>
  <c r="AF52" i="1"/>
  <c r="AE52" i="1"/>
  <c r="AD52" i="1"/>
  <c r="AC52" i="1"/>
  <c r="AB52" i="1"/>
  <c r="AA52" i="1"/>
  <c r="Z52" i="1"/>
  <c r="Y52" i="1"/>
  <c r="X52" i="1"/>
  <c r="P52" i="1"/>
  <c r="T52" i="1" s="1"/>
  <c r="U52" i="1" s="1"/>
  <c r="AI50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T48" i="1"/>
  <c r="AL47" i="1"/>
  <c r="AK47" i="1"/>
  <c r="AJ47" i="1"/>
  <c r="AH47" i="1"/>
  <c r="AG47" i="1"/>
  <c r="AF47" i="1"/>
  <c r="AE47" i="1"/>
  <c r="AD47" i="1"/>
  <c r="AC47" i="1"/>
  <c r="AB47" i="1"/>
  <c r="AA47" i="1"/>
  <c r="Z47" i="1"/>
  <c r="Y47" i="1"/>
  <c r="X47" i="1"/>
  <c r="P47" i="1"/>
  <c r="T47" i="1" s="1"/>
  <c r="AL46" i="1"/>
  <c r="AK46" i="1"/>
  <c r="AJ46" i="1"/>
  <c r="AH46" i="1"/>
  <c r="AG46" i="1"/>
  <c r="AF46" i="1"/>
  <c r="AE46" i="1"/>
  <c r="AD46" i="1"/>
  <c r="AC46" i="1"/>
  <c r="AB46" i="1"/>
  <c r="AA46" i="1"/>
  <c r="Z46" i="1"/>
  <c r="Y46" i="1"/>
  <c r="X46" i="1"/>
  <c r="P46" i="1"/>
  <c r="AI46" i="1" s="1"/>
  <c r="AL45" i="1"/>
  <c r="AK45" i="1"/>
  <c r="AJ45" i="1"/>
  <c r="AH45" i="1"/>
  <c r="AG45" i="1"/>
  <c r="AF45" i="1"/>
  <c r="AE45" i="1"/>
  <c r="AD45" i="1"/>
  <c r="AC45" i="1"/>
  <c r="AB45" i="1"/>
  <c r="AA45" i="1"/>
  <c r="Z45" i="1"/>
  <c r="Y45" i="1"/>
  <c r="X45" i="1"/>
  <c r="P45" i="1"/>
  <c r="AI45" i="1" s="1"/>
  <c r="AL44" i="1"/>
  <c r="AN44" i="1" s="1"/>
  <c r="AO44" i="1" s="1"/>
  <c r="AK44" i="1"/>
  <c r="AJ44" i="1"/>
  <c r="AH44" i="1"/>
  <c r="AG44" i="1"/>
  <c r="AF44" i="1"/>
  <c r="AE44" i="1"/>
  <c r="AD44" i="1"/>
  <c r="AC44" i="1"/>
  <c r="AB44" i="1"/>
  <c r="AA44" i="1"/>
  <c r="Z44" i="1"/>
  <c r="Y44" i="1"/>
  <c r="X44" i="1"/>
  <c r="P44" i="1"/>
  <c r="AL43" i="1"/>
  <c r="AK43" i="1"/>
  <c r="AJ43" i="1"/>
  <c r="AH43" i="1"/>
  <c r="AG43" i="1"/>
  <c r="AF43" i="1"/>
  <c r="AE43" i="1"/>
  <c r="AD43" i="1"/>
  <c r="AC43" i="1"/>
  <c r="AB43" i="1"/>
  <c r="AA43" i="1"/>
  <c r="Z43" i="1"/>
  <c r="Y43" i="1"/>
  <c r="X43" i="1"/>
  <c r="P43" i="1"/>
  <c r="AI43" i="1" s="1"/>
  <c r="AL42" i="1"/>
  <c r="AK42" i="1"/>
  <c r="AJ42" i="1"/>
  <c r="AH42" i="1"/>
  <c r="AG42" i="1"/>
  <c r="AF42" i="1"/>
  <c r="AE42" i="1"/>
  <c r="AD42" i="1"/>
  <c r="AC42" i="1"/>
  <c r="AB42" i="1"/>
  <c r="AA42" i="1"/>
  <c r="Z42" i="1"/>
  <c r="Y42" i="1"/>
  <c r="X42" i="1"/>
  <c r="AM42" i="1" s="1"/>
  <c r="AN42" i="1" s="1"/>
  <c r="P42" i="1"/>
  <c r="T42" i="1" s="1"/>
  <c r="AL41" i="1"/>
  <c r="AN41" i="1" s="1"/>
  <c r="AK41" i="1"/>
  <c r="AJ41" i="1"/>
  <c r="AH41" i="1"/>
  <c r="AG41" i="1"/>
  <c r="AF41" i="1"/>
  <c r="AE41" i="1"/>
  <c r="AD41" i="1"/>
  <c r="AC41" i="1"/>
  <c r="AB41" i="1"/>
  <c r="AA41" i="1"/>
  <c r="Z41" i="1"/>
  <c r="Y41" i="1"/>
  <c r="P41" i="1"/>
  <c r="T41" i="1" s="1"/>
  <c r="T39" i="1"/>
  <c r="U39" i="1" s="1"/>
  <c r="T38" i="1"/>
  <c r="U38" i="1" s="1"/>
  <c r="AL37" i="1"/>
  <c r="AK37" i="1"/>
  <c r="AJ37" i="1"/>
  <c r="AH37" i="1"/>
  <c r="AG37" i="1"/>
  <c r="AF37" i="1"/>
  <c r="AE37" i="1"/>
  <c r="AD37" i="1"/>
  <c r="AC37" i="1"/>
  <c r="AB37" i="1"/>
  <c r="AA37" i="1"/>
  <c r="Z37" i="1"/>
  <c r="Y37" i="1"/>
  <c r="X37" i="1"/>
  <c r="P37" i="1"/>
  <c r="AI37" i="1" s="1"/>
  <c r="AL36" i="1"/>
  <c r="AK36" i="1"/>
  <c r="AJ36" i="1"/>
  <c r="AH36" i="1"/>
  <c r="AG36" i="1"/>
  <c r="AF36" i="1"/>
  <c r="AE36" i="1"/>
  <c r="AD36" i="1"/>
  <c r="AC36" i="1"/>
  <c r="AB36" i="1"/>
  <c r="AA36" i="1"/>
  <c r="Z36" i="1"/>
  <c r="Y36" i="1"/>
  <c r="X36" i="1"/>
  <c r="P36" i="1"/>
  <c r="AI36" i="1" s="1"/>
  <c r="AL35" i="1"/>
  <c r="AK35" i="1"/>
  <c r="AJ35" i="1"/>
  <c r="AH35" i="1"/>
  <c r="AG35" i="1"/>
  <c r="AF35" i="1"/>
  <c r="AE35" i="1"/>
  <c r="AD35" i="1"/>
  <c r="AC35" i="1"/>
  <c r="AB35" i="1"/>
  <c r="AA35" i="1"/>
  <c r="Z35" i="1"/>
  <c r="Y35" i="1"/>
  <c r="X35" i="1"/>
  <c r="P35" i="1"/>
  <c r="T35" i="1" s="1"/>
  <c r="AL34" i="1"/>
  <c r="AK34" i="1"/>
  <c r="AJ34" i="1"/>
  <c r="AH34" i="1"/>
  <c r="AG34" i="1"/>
  <c r="AF34" i="1"/>
  <c r="AE34" i="1"/>
  <c r="AD34" i="1"/>
  <c r="AC34" i="1"/>
  <c r="AB34" i="1"/>
  <c r="AA34" i="1"/>
  <c r="Z34" i="1"/>
  <c r="Y34" i="1"/>
  <c r="X34" i="1"/>
  <c r="P34" i="1"/>
  <c r="AI33" i="1"/>
  <c r="X33" i="1"/>
  <c r="AO33" i="1" s="1"/>
  <c r="AI32" i="1"/>
  <c r="X32" i="1"/>
  <c r="AO32" i="1" s="1"/>
  <c r="T32" i="1"/>
  <c r="U32" i="1" s="1"/>
  <c r="AL30" i="1"/>
  <c r="AK30" i="1"/>
  <c r="AJ30" i="1"/>
  <c r="AH30" i="1"/>
  <c r="AG30" i="1"/>
  <c r="AF30" i="1"/>
  <c r="AE30" i="1"/>
  <c r="AD30" i="1"/>
  <c r="AC30" i="1"/>
  <c r="AB30" i="1"/>
  <c r="AA30" i="1"/>
  <c r="Z30" i="1"/>
  <c r="Y30" i="1"/>
  <c r="X30" i="1"/>
  <c r="P30" i="1"/>
  <c r="T30" i="1" s="1"/>
  <c r="U30" i="1" s="1"/>
  <c r="AP30" i="1" s="1"/>
  <c r="AL29" i="1"/>
  <c r="AK29" i="1"/>
  <c r="AJ29" i="1"/>
  <c r="AH29" i="1"/>
  <c r="AG29" i="1"/>
  <c r="AF29" i="1"/>
  <c r="AE29" i="1"/>
  <c r="AD29" i="1"/>
  <c r="AC29" i="1"/>
  <c r="AB29" i="1"/>
  <c r="AA29" i="1"/>
  <c r="Z29" i="1"/>
  <c r="Y29" i="1"/>
  <c r="X29" i="1"/>
  <c r="P29" i="1"/>
  <c r="AI29" i="1" s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T28" i="1"/>
  <c r="AM28" i="1" s="1"/>
  <c r="AL27" i="1"/>
  <c r="AK27" i="1"/>
  <c r="AJ27" i="1"/>
  <c r="AH27" i="1"/>
  <c r="AG27" i="1"/>
  <c r="AF27" i="1"/>
  <c r="AE27" i="1"/>
  <c r="AD27" i="1"/>
  <c r="AC27" i="1"/>
  <c r="AB27" i="1"/>
  <c r="AA27" i="1"/>
  <c r="Z27" i="1"/>
  <c r="Y27" i="1"/>
  <c r="X27" i="1"/>
  <c r="P27" i="1"/>
  <c r="AI27" i="1" s="1"/>
  <c r="AL26" i="1"/>
  <c r="AK26" i="1"/>
  <c r="AJ26" i="1"/>
  <c r="AH26" i="1"/>
  <c r="AG26" i="1"/>
  <c r="AF26" i="1"/>
  <c r="AE26" i="1"/>
  <c r="AD26" i="1"/>
  <c r="AC26" i="1"/>
  <c r="AB26" i="1"/>
  <c r="AA26" i="1"/>
  <c r="Z26" i="1"/>
  <c r="Y26" i="1"/>
  <c r="X26" i="1"/>
  <c r="P26" i="1"/>
  <c r="T26" i="1" s="1"/>
  <c r="U26" i="1" s="1"/>
  <c r="V26" i="1" s="1"/>
  <c r="AL25" i="1"/>
  <c r="AK25" i="1"/>
  <c r="AJ25" i="1"/>
  <c r="AH25" i="1"/>
  <c r="AG25" i="1"/>
  <c r="AF25" i="1"/>
  <c r="AE25" i="1"/>
  <c r="AD25" i="1"/>
  <c r="AC25" i="1"/>
  <c r="AB25" i="1"/>
  <c r="AA25" i="1"/>
  <c r="Z25" i="1"/>
  <c r="Y25" i="1"/>
  <c r="X25" i="1"/>
  <c r="P25" i="1"/>
  <c r="T25" i="1" s="1"/>
  <c r="AM25" i="1" s="1"/>
  <c r="AL24" i="1"/>
  <c r="AK24" i="1"/>
  <c r="AJ24" i="1"/>
  <c r="AH24" i="1"/>
  <c r="AG24" i="1"/>
  <c r="AF24" i="1"/>
  <c r="AE24" i="1"/>
  <c r="AD24" i="1"/>
  <c r="AC24" i="1"/>
  <c r="AB24" i="1"/>
  <c r="AA24" i="1"/>
  <c r="Z24" i="1"/>
  <c r="Y24" i="1"/>
  <c r="X24" i="1"/>
  <c r="P24" i="1"/>
  <c r="T24" i="1" s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T23" i="1"/>
  <c r="U23" i="1" s="1"/>
  <c r="AP23" i="1" s="1"/>
  <c r="AL22" i="1"/>
  <c r="AK22" i="1"/>
  <c r="AJ22" i="1"/>
  <c r="AH22" i="1"/>
  <c r="AG22" i="1"/>
  <c r="AF22" i="1"/>
  <c r="AE22" i="1"/>
  <c r="AD22" i="1"/>
  <c r="AC22" i="1"/>
  <c r="AB22" i="1"/>
  <c r="AA22" i="1"/>
  <c r="Z22" i="1"/>
  <c r="Y22" i="1"/>
  <c r="X22" i="1"/>
  <c r="AM22" i="1" s="1"/>
  <c r="AN22" i="1" s="1"/>
  <c r="P22" i="1"/>
  <c r="AI22" i="1" s="1"/>
  <c r="AL18" i="1"/>
  <c r="AK18" i="1"/>
  <c r="AJ18" i="1"/>
  <c r="AH18" i="1"/>
  <c r="AG18" i="1"/>
  <c r="AF18" i="1"/>
  <c r="AE18" i="1"/>
  <c r="AD18" i="1"/>
  <c r="AC18" i="1"/>
  <c r="AB18" i="1"/>
  <c r="AA18" i="1"/>
  <c r="Z18" i="1"/>
  <c r="Y18" i="1"/>
  <c r="X18" i="1"/>
  <c r="P18" i="1"/>
  <c r="AI18" i="1" s="1"/>
  <c r="AL17" i="1"/>
  <c r="AK17" i="1"/>
  <c r="AJ17" i="1"/>
  <c r="AH17" i="1"/>
  <c r="AG17" i="1"/>
  <c r="AF17" i="1"/>
  <c r="AE17" i="1"/>
  <c r="AD17" i="1"/>
  <c r="AC17" i="1"/>
  <c r="AB17" i="1"/>
  <c r="AA17" i="1"/>
  <c r="Z17" i="1"/>
  <c r="Y17" i="1"/>
  <c r="X17" i="1"/>
  <c r="P17" i="1"/>
  <c r="AI17" i="1" s="1"/>
  <c r="AL16" i="1"/>
  <c r="AK16" i="1"/>
  <c r="AJ16" i="1"/>
  <c r="AH16" i="1"/>
  <c r="AG16" i="1"/>
  <c r="AF16" i="1"/>
  <c r="AE16" i="1"/>
  <c r="AD16" i="1"/>
  <c r="AC16" i="1"/>
  <c r="AB16" i="1"/>
  <c r="AA16" i="1"/>
  <c r="Z16" i="1"/>
  <c r="Y16" i="1"/>
  <c r="X16" i="1"/>
  <c r="AO16" i="1" s="1"/>
  <c r="P16" i="1"/>
  <c r="T16" i="1" s="1"/>
  <c r="AM16" i="1" s="1"/>
  <c r="AL15" i="1"/>
  <c r="AK15" i="1"/>
  <c r="AJ15" i="1"/>
  <c r="AH15" i="1"/>
  <c r="AG15" i="1"/>
  <c r="AF15" i="1"/>
  <c r="AE15" i="1"/>
  <c r="AD15" i="1"/>
  <c r="AC15" i="1"/>
  <c r="AB15" i="1"/>
  <c r="AA15" i="1"/>
  <c r="Z15" i="1"/>
  <c r="Y15" i="1"/>
  <c r="X15" i="1"/>
  <c r="P15" i="1"/>
  <c r="T15" i="1" s="1"/>
  <c r="AL14" i="1"/>
  <c r="AK14" i="1"/>
  <c r="AJ14" i="1"/>
  <c r="AH14" i="1"/>
  <c r="AG14" i="1"/>
  <c r="AF14" i="1"/>
  <c r="AE14" i="1"/>
  <c r="AD14" i="1"/>
  <c r="AC14" i="1"/>
  <c r="AB14" i="1"/>
  <c r="AA14" i="1"/>
  <c r="Z14" i="1"/>
  <c r="Y14" i="1"/>
  <c r="X14" i="1"/>
  <c r="P14" i="1"/>
  <c r="AI14" i="1" s="1"/>
  <c r="AL13" i="1"/>
  <c r="AK13" i="1"/>
  <c r="AJ13" i="1"/>
  <c r="AH13" i="1"/>
  <c r="AG13" i="1"/>
  <c r="AF13" i="1"/>
  <c r="AE13" i="1"/>
  <c r="AD13" i="1"/>
  <c r="AC13" i="1"/>
  <c r="AB13" i="1"/>
  <c r="AA13" i="1"/>
  <c r="Z13" i="1"/>
  <c r="Y13" i="1"/>
  <c r="X13" i="1"/>
  <c r="P13" i="1"/>
  <c r="T13" i="1" s="1"/>
  <c r="U13" i="1" s="1"/>
  <c r="AO137" i="1" l="1"/>
  <c r="AO230" i="1"/>
  <c r="AO208" i="1"/>
  <c r="AN139" i="1"/>
  <c r="AN184" i="1"/>
  <c r="AO184" i="1" s="1"/>
  <c r="AN63" i="1"/>
  <c r="AO80" i="1"/>
  <c r="AN231" i="1"/>
  <c r="AO63" i="1"/>
  <c r="AO132" i="1"/>
  <c r="AO170" i="1"/>
  <c r="AO231" i="1"/>
  <c r="AN194" i="1"/>
  <c r="AO194" i="1" s="1"/>
  <c r="AS58" i="1"/>
  <c r="AN204" i="1"/>
  <c r="AO204" i="1" s="1"/>
  <c r="AN120" i="1"/>
  <c r="AN151" i="1"/>
  <c r="AO151" i="1" s="1"/>
  <c r="AN110" i="1"/>
  <c r="AO110" i="1" s="1"/>
  <c r="AO75" i="1"/>
  <c r="AO241" i="1"/>
  <c r="AN28" i="1"/>
  <c r="AO28" i="1" s="1"/>
  <c r="AN167" i="1"/>
  <c r="AO167" i="1" s="1"/>
  <c r="AN174" i="1"/>
  <c r="AO174" i="1" s="1"/>
  <c r="Y261" i="1"/>
  <c r="AO186" i="1"/>
  <c r="AL188" i="1"/>
  <c r="AN266" i="1"/>
  <c r="AO266" i="1" s="1"/>
  <c r="AN112" i="1"/>
  <c r="AO112" i="1" s="1"/>
  <c r="AN146" i="1"/>
  <c r="AO146" i="1" s="1"/>
  <c r="AN260" i="1"/>
  <c r="AO260" i="1" s="1"/>
  <c r="AN72" i="1"/>
  <c r="AO191" i="1"/>
  <c r="AN131" i="1"/>
  <c r="AO131" i="1"/>
  <c r="AO162" i="1"/>
  <c r="AO176" i="1"/>
  <c r="AN98" i="1"/>
  <c r="AN99" i="1" s="1"/>
  <c r="AO99" i="1" s="1"/>
  <c r="AQ99" i="1" s="1"/>
  <c r="AO62" i="1"/>
  <c r="AO193" i="1"/>
  <c r="AN171" i="1"/>
  <c r="AO171" i="1" s="1"/>
  <c r="AO178" i="1"/>
  <c r="AN218" i="1"/>
  <c r="AO218" i="1" s="1"/>
  <c r="AO240" i="1"/>
  <c r="AO254" i="1"/>
  <c r="AN25" i="1"/>
  <c r="AO25" i="1" s="1"/>
  <c r="AO164" i="1"/>
  <c r="AN150" i="1"/>
  <c r="AO150" i="1" s="1"/>
  <c r="AO135" i="1"/>
  <c r="AO180" i="1"/>
  <c r="AN168" i="1"/>
  <c r="AN175" i="1"/>
  <c r="AN222" i="1"/>
  <c r="AO154" i="1"/>
  <c r="AO168" i="1"/>
  <c r="AO175" i="1"/>
  <c r="AM271" i="1"/>
  <c r="AL116" i="1"/>
  <c r="AN114" i="1"/>
  <c r="AO114" i="1" s="1"/>
  <c r="AO139" i="1"/>
  <c r="AO72" i="1"/>
  <c r="AO217" i="1"/>
  <c r="AO53" i="1"/>
  <c r="AO158" i="1"/>
  <c r="AO226" i="1"/>
  <c r="AO129" i="1"/>
  <c r="AO213" i="1"/>
  <c r="AO86" i="1"/>
  <c r="AO166" i="1"/>
  <c r="AO22" i="1"/>
  <c r="AO172" i="1"/>
  <c r="AO120" i="1"/>
  <c r="AO249" i="1"/>
  <c r="AO41" i="1"/>
  <c r="AO128" i="1"/>
  <c r="AO56" i="1"/>
  <c r="AO197" i="1"/>
  <c r="AO248" i="1"/>
  <c r="AN67" i="1"/>
  <c r="AO67" i="1" s="1"/>
  <c r="AN89" i="1"/>
  <c r="AO242" i="1"/>
  <c r="AO71" i="1"/>
  <c r="AO224" i="1"/>
  <c r="AO222" i="1"/>
  <c r="AO65" i="1"/>
  <c r="AO74" i="1"/>
  <c r="AO35" i="1"/>
  <c r="AO133" i="1"/>
  <c r="AO159" i="1"/>
  <c r="AO220" i="1"/>
  <c r="AO58" i="1"/>
  <c r="AO207" i="1"/>
  <c r="AF268" i="1"/>
  <c r="AM64" i="1"/>
  <c r="AN64" i="1" s="1"/>
  <c r="AO64" i="1" s="1"/>
  <c r="AC261" i="1"/>
  <c r="AO66" i="1"/>
  <c r="AM13" i="1"/>
  <c r="AN13" i="1" s="1"/>
  <c r="AO13" i="1" s="1"/>
  <c r="AO42" i="1"/>
  <c r="AO54" i="1"/>
  <c r="U153" i="1"/>
  <c r="V153" i="1" s="1"/>
  <c r="AG268" i="1"/>
  <c r="AM104" i="1"/>
  <c r="AN104" i="1" s="1"/>
  <c r="AO104" i="1" s="1"/>
  <c r="Z268" i="1"/>
  <c r="AA261" i="1"/>
  <c r="AK89" i="1"/>
  <c r="AD89" i="1"/>
  <c r="AM36" i="1"/>
  <c r="AN36" i="1" s="1"/>
  <c r="AO36" i="1" s="1"/>
  <c r="AK95" i="1"/>
  <c r="V53" i="1"/>
  <c r="AM52" i="1"/>
  <c r="AN52" i="1" s="1"/>
  <c r="AN59" i="1" s="1"/>
  <c r="AM94" i="1"/>
  <c r="AN94" i="1" s="1"/>
  <c r="AO94" i="1" s="1"/>
  <c r="AM43" i="1"/>
  <c r="AN43" i="1" s="1"/>
  <c r="V30" i="1"/>
  <c r="V23" i="1"/>
  <c r="AM14" i="1"/>
  <c r="AN14" i="1" s="1"/>
  <c r="AO14" i="1" s="1"/>
  <c r="AD261" i="1"/>
  <c r="AI93" i="1"/>
  <c r="AI95" i="1" s="1"/>
  <c r="X268" i="1"/>
  <c r="AR268" i="1" s="1"/>
  <c r="V228" i="1"/>
  <c r="AM228" i="1"/>
  <c r="AN228" i="1" s="1"/>
  <c r="AO228" i="1" s="1"/>
  <c r="AB268" i="1"/>
  <c r="AB95" i="1"/>
  <c r="AH38" i="1"/>
  <c r="AI34" i="1"/>
  <c r="Z95" i="1"/>
  <c r="Z38" i="1"/>
  <c r="U150" i="1"/>
  <c r="AF200" i="1"/>
  <c r="AI25" i="1"/>
  <c r="AC95" i="1"/>
  <c r="AF19" i="1"/>
  <c r="AD95" i="1"/>
  <c r="AK106" i="1"/>
  <c r="AE95" i="1"/>
  <c r="AK261" i="1"/>
  <c r="AL214" i="1"/>
  <c r="U241" i="1"/>
  <c r="V241" i="1" s="1"/>
  <c r="U110" i="1"/>
  <c r="V110" i="1" s="1"/>
  <c r="U175" i="1"/>
  <c r="U114" i="1"/>
  <c r="U245" i="1"/>
  <c r="T37" i="1"/>
  <c r="U37" i="1" s="1"/>
  <c r="AL95" i="1"/>
  <c r="AM88" i="1"/>
  <c r="AN88" i="1" s="1"/>
  <c r="AO88" i="1" s="1"/>
  <c r="U170" i="1"/>
  <c r="AH261" i="1"/>
  <c r="T36" i="1"/>
  <c r="U36" i="1" s="1"/>
  <c r="V36" i="1" s="1"/>
  <c r="AB89" i="1"/>
  <c r="Z59" i="1"/>
  <c r="AM123" i="1"/>
  <c r="AN123" i="1" s="1"/>
  <c r="AO123" i="1" s="1"/>
  <c r="U128" i="1"/>
  <c r="AP128" i="1" s="1"/>
  <c r="AF106" i="1"/>
  <c r="AI200" i="1"/>
  <c r="Z140" i="1"/>
  <c r="U131" i="1"/>
  <c r="U137" i="1"/>
  <c r="U34" i="1"/>
  <c r="AM34" i="1"/>
  <c r="AN34" i="1" s="1"/>
  <c r="AG19" i="1"/>
  <c r="AA59" i="1"/>
  <c r="AP88" i="1"/>
  <c r="AG106" i="1"/>
  <c r="U120" i="1"/>
  <c r="AP120" i="1" s="1"/>
  <c r="X188" i="1"/>
  <c r="V144" i="1"/>
  <c r="AM144" i="1"/>
  <c r="AN144" i="1" s="1"/>
  <c r="AO144" i="1" s="1"/>
  <c r="U180" i="1"/>
  <c r="AM205" i="1"/>
  <c r="AN205" i="1" s="1"/>
  <c r="AO205" i="1" s="1"/>
  <c r="AL140" i="1"/>
  <c r="AK19" i="1"/>
  <c r="AE38" i="1"/>
  <c r="AH106" i="1"/>
  <c r="AM209" i="1"/>
  <c r="AN209" i="1" s="1"/>
  <c r="AO209" i="1" s="1"/>
  <c r="U242" i="1"/>
  <c r="AP242" i="1" s="1"/>
  <c r="AM129" i="1"/>
  <c r="AN129" i="1" s="1"/>
  <c r="AD49" i="1"/>
  <c r="AP152" i="1"/>
  <c r="U184" i="1"/>
  <c r="V184" i="1" s="1"/>
  <c r="AM76" i="1"/>
  <c r="AN76" i="1" s="1"/>
  <c r="AO76" i="1" s="1"/>
  <c r="U154" i="1"/>
  <c r="V129" i="1"/>
  <c r="AM155" i="1"/>
  <c r="AN155" i="1" s="1"/>
  <c r="AO155" i="1" s="1"/>
  <c r="U186" i="1"/>
  <c r="AP186" i="1" s="1"/>
  <c r="AK38" i="1"/>
  <c r="AC67" i="1"/>
  <c r="U80" i="1"/>
  <c r="V80" i="1" s="1"/>
  <c r="AM156" i="1"/>
  <c r="AN156" i="1" s="1"/>
  <c r="AO156" i="1" s="1"/>
  <c r="AE89" i="1"/>
  <c r="AE140" i="1"/>
  <c r="AJ200" i="1"/>
  <c r="Y19" i="1"/>
  <c r="T92" i="1"/>
  <c r="AM92" i="1" s="1"/>
  <c r="AN92" i="1" s="1"/>
  <c r="AO92" i="1" s="1"/>
  <c r="U93" i="1"/>
  <c r="AP93" i="1" s="1"/>
  <c r="Z106" i="1"/>
  <c r="U159" i="1"/>
  <c r="U218" i="1"/>
  <c r="AP218" i="1" s="1"/>
  <c r="AF67" i="1"/>
  <c r="AG67" i="1"/>
  <c r="AM160" i="1"/>
  <c r="AN160" i="1" s="1"/>
  <c r="AO160" i="1" s="1"/>
  <c r="AA38" i="1"/>
  <c r="AF82" i="1"/>
  <c r="AC106" i="1"/>
  <c r="AA116" i="1"/>
  <c r="U168" i="1"/>
  <c r="AG200" i="1"/>
  <c r="AJ38" i="1"/>
  <c r="AM232" i="1"/>
  <c r="AN232" i="1" s="1"/>
  <c r="AO232" i="1" s="1"/>
  <c r="U57" i="1"/>
  <c r="AP57" i="1" s="1"/>
  <c r="U139" i="1"/>
  <c r="AP139" i="1" s="1"/>
  <c r="AI178" i="1"/>
  <c r="AI188" i="1" s="1"/>
  <c r="U193" i="1"/>
  <c r="V193" i="1" s="1"/>
  <c r="U195" i="1"/>
  <c r="AP195" i="1" s="1"/>
  <c r="AB261" i="1"/>
  <c r="AH95" i="1"/>
  <c r="U253" i="1"/>
  <c r="X116" i="1"/>
  <c r="X59" i="1"/>
  <c r="U166" i="1"/>
  <c r="AG31" i="1"/>
  <c r="AE19" i="1"/>
  <c r="AI24" i="1"/>
  <c r="V87" i="1"/>
  <c r="AI127" i="1"/>
  <c r="AP124" i="1"/>
  <c r="V124" i="1"/>
  <c r="AP156" i="1"/>
  <c r="V156" i="1"/>
  <c r="AP232" i="1"/>
  <c r="V232" i="1"/>
  <c r="U35" i="1"/>
  <c r="V35" i="1" s="1"/>
  <c r="AM35" i="1"/>
  <c r="AN35" i="1" s="1"/>
  <c r="AP160" i="1"/>
  <c r="V160" i="1"/>
  <c r="AI55" i="1"/>
  <c r="AG95" i="1"/>
  <c r="AM153" i="1"/>
  <c r="AN153" i="1" s="1"/>
  <c r="AO153" i="1" s="1"/>
  <c r="U176" i="1"/>
  <c r="AM185" i="1"/>
  <c r="AN185" i="1" s="1"/>
  <c r="AO185" i="1" s="1"/>
  <c r="U204" i="1"/>
  <c r="AG255" i="1"/>
  <c r="AD255" i="1"/>
  <c r="AC255" i="1"/>
  <c r="U254" i="1"/>
  <c r="AP254" i="1" s="1"/>
  <c r="Y268" i="1"/>
  <c r="AL19" i="1"/>
  <c r="AK59" i="1"/>
  <c r="AJ82" i="1"/>
  <c r="T14" i="1"/>
  <c r="U14" i="1" s="1"/>
  <c r="T17" i="1"/>
  <c r="U17" i="1" s="1"/>
  <c r="T18" i="1"/>
  <c r="Y49" i="1"/>
  <c r="AL59" i="1"/>
  <c r="AA67" i="1"/>
  <c r="AK82" i="1"/>
  <c r="AM81" i="1"/>
  <c r="AN81" i="1" s="1"/>
  <c r="AO81" i="1" s="1"/>
  <c r="AA106" i="1"/>
  <c r="AM143" i="1"/>
  <c r="U194" i="1"/>
  <c r="U210" i="1"/>
  <c r="AM217" i="1"/>
  <c r="AN217" i="1" s="1"/>
  <c r="AP243" i="1"/>
  <c r="U266" i="1"/>
  <c r="AP266" i="1" s="1"/>
  <c r="AE31" i="1"/>
  <c r="AM265" i="1"/>
  <c r="AN265" i="1" s="1"/>
  <c r="AO265" i="1" s="1"/>
  <c r="X19" i="1"/>
  <c r="AH31" i="1"/>
  <c r="AL38" i="1"/>
  <c r="AJ59" i="1"/>
  <c r="AF89" i="1"/>
  <c r="AB106" i="1"/>
  <c r="AM161" i="1"/>
  <c r="AN161" i="1" s="1"/>
  <c r="AO161" i="1" s="1"/>
  <c r="AE200" i="1"/>
  <c r="AA268" i="1"/>
  <c r="AI82" i="1"/>
  <c r="AF140" i="1"/>
  <c r="AL31" i="1"/>
  <c r="AI35" i="1"/>
  <c r="AA49" i="1"/>
  <c r="AB49" i="1"/>
  <c r="AG89" i="1"/>
  <c r="AG38" i="1"/>
  <c r="X82" i="1"/>
  <c r="U72" i="1"/>
  <c r="AH89" i="1"/>
  <c r="AE106" i="1"/>
  <c r="AK140" i="1"/>
  <c r="U132" i="1"/>
  <c r="AM133" i="1"/>
  <c r="AN133" i="1" s="1"/>
  <c r="U162" i="1"/>
  <c r="AB214" i="1"/>
  <c r="U212" i="1"/>
  <c r="AM220" i="1"/>
  <c r="AN220" i="1" s="1"/>
  <c r="AJ261" i="1"/>
  <c r="AC268" i="1"/>
  <c r="AM121" i="1"/>
  <c r="AN121" i="1" s="1"/>
  <c r="AO121" i="1" s="1"/>
  <c r="AM169" i="1"/>
  <c r="AN169" i="1" s="1"/>
  <c r="AO169" i="1" s="1"/>
  <c r="Z19" i="1"/>
  <c r="AM23" i="1"/>
  <c r="AN23" i="1" s="1"/>
  <c r="AO23" i="1" s="1"/>
  <c r="AA19" i="1"/>
  <c r="T22" i="1"/>
  <c r="U22" i="1" s="1"/>
  <c r="AP22" i="1" s="1"/>
  <c r="AI30" i="1"/>
  <c r="AE49" i="1"/>
  <c r="Y59" i="1"/>
  <c r="U56" i="1"/>
  <c r="AE67" i="1"/>
  <c r="Y82" i="1"/>
  <c r="AI89" i="1"/>
  <c r="U112" i="1"/>
  <c r="AB140" i="1"/>
  <c r="AP133" i="1"/>
  <c r="U146" i="1"/>
  <c r="AM221" i="1"/>
  <c r="AN221" i="1" s="1"/>
  <c r="AO221" i="1" s="1"/>
  <c r="U246" i="1"/>
  <c r="AP246" i="1" s="1"/>
  <c r="AL261" i="1"/>
  <c r="AA31" i="1"/>
  <c r="AC38" i="1"/>
  <c r="Y38" i="1"/>
  <c r="AC59" i="1"/>
  <c r="AI65" i="1"/>
  <c r="U75" i="1"/>
  <c r="U85" i="1"/>
  <c r="AP85" i="1" s="1"/>
  <c r="AL89" i="1"/>
  <c r="X106" i="1"/>
  <c r="AM124" i="1"/>
  <c r="AN124" i="1" s="1"/>
  <c r="AO124" i="1" s="1"/>
  <c r="AC188" i="1"/>
  <c r="AB188" i="1"/>
  <c r="U172" i="1"/>
  <c r="U191" i="1"/>
  <c r="AB200" i="1"/>
  <c r="AE214" i="1"/>
  <c r="Z214" i="1"/>
  <c r="U208" i="1"/>
  <c r="U213" i="1"/>
  <c r="V213" i="1" s="1"/>
  <c r="AE233" i="1"/>
  <c r="AM237" i="1"/>
  <c r="AN237" i="1" s="1"/>
  <c r="AO237" i="1" s="1"/>
  <c r="U249" i="1"/>
  <c r="AP249" i="1" s="1"/>
  <c r="Z261" i="1"/>
  <c r="AH268" i="1"/>
  <c r="AM73" i="1"/>
  <c r="AN73" i="1" s="1"/>
  <c r="AO73" i="1" s="1"/>
  <c r="AM148" i="1"/>
  <c r="AN148" i="1" s="1"/>
  <c r="AO148" i="1" s="1"/>
  <c r="AA233" i="1"/>
  <c r="AM225" i="1"/>
  <c r="AN225" i="1" s="1"/>
  <c r="AO225" i="1" s="1"/>
  <c r="AD38" i="1"/>
  <c r="AK67" i="1"/>
  <c r="AC82" i="1"/>
  <c r="AL106" i="1"/>
  <c r="AD116" i="1"/>
  <c r="AM138" i="1"/>
  <c r="AN138" i="1" s="1"/>
  <c r="AO138" i="1" s="1"/>
  <c r="AP148" i="1"/>
  <c r="AM181" i="1"/>
  <c r="AN181" i="1" s="1"/>
  <c r="AO181" i="1" s="1"/>
  <c r="AC200" i="1"/>
  <c r="AA255" i="1"/>
  <c r="AM236" i="1"/>
  <c r="AN236" i="1" s="1"/>
  <c r="AO236" i="1" s="1"/>
  <c r="U164" i="1"/>
  <c r="U171" i="1"/>
  <c r="AP247" i="1"/>
  <c r="X261" i="1"/>
  <c r="AR261" i="1" s="1"/>
  <c r="AI41" i="1"/>
  <c r="AE59" i="1"/>
  <c r="AE82" i="1"/>
  <c r="AP76" i="1"/>
  <c r="Y89" i="1"/>
  <c r="AM105" i="1"/>
  <c r="AN105" i="1" s="1"/>
  <c r="AN106" i="1" s="1"/>
  <c r="U158" i="1"/>
  <c r="V158" i="1" s="1"/>
  <c r="X200" i="1"/>
  <c r="AM229" i="1"/>
  <c r="AN229" i="1" s="1"/>
  <c r="AO229" i="1" s="1"/>
  <c r="AB255" i="1"/>
  <c r="U250" i="1"/>
  <c r="AP250" i="1" s="1"/>
  <c r="AJ268" i="1"/>
  <c r="T27" i="1"/>
  <c r="AP94" i="1"/>
  <c r="AH67" i="1"/>
  <c r="AG140" i="1"/>
  <c r="U199" i="1"/>
  <c r="AD233" i="1"/>
  <c r="AH19" i="1"/>
  <c r="AB31" i="1"/>
  <c r="X38" i="1"/>
  <c r="AF59" i="1"/>
  <c r="AM77" i="1"/>
  <c r="AN77" i="1" s="1"/>
  <c r="AO77" i="1" s="1"/>
  <c r="AE116" i="1"/>
  <c r="AM192" i="1"/>
  <c r="AN192" i="1" s="1"/>
  <c r="AN200" i="1" s="1"/>
  <c r="AJ214" i="1"/>
  <c r="AH233" i="1"/>
  <c r="AK268" i="1"/>
  <c r="U25" i="1"/>
  <c r="U197" i="1"/>
  <c r="AP197" i="1" s="1"/>
  <c r="Z31" i="1"/>
  <c r="AB38" i="1"/>
  <c r="AI15" i="1"/>
  <c r="AJ19" i="1"/>
  <c r="AC31" i="1"/>
  <c r="AK49" i="1"/>
  <c r="T45" i="1"/>
  <c r="AM45" i="1" s="1"/>
  <c r="AN45" i="1" s="1"/>
  <c r="AO45" i="1" s="1"/>
  <c r="AG59" i="1"/>
  <c r="X67" i="1"/>
  <c r="AR67" i="1" s="1"/>
  <c r="Z89" i="1"/>
  <c r="U167" i="1"/>
  <c r="V167" i="1" s="1"/>
  <c r="AF233" i="1"/>
  <c r="U230" i="1"/>
  <c r="AP251" i="1"/>
  <c r="AL268" i="1"/>
  <c r="AI267" i="1"/>
  <c r="AI268" i="1" s="1"/>
  <c r="AM224" i="1"/>
  <c r="AN224" i="1" s="1"/>
  <c r="AM58" i="1"/>
  <c r="AN58" i="1" s="1"/>
  <c r="Y116" i="1"/>
  <c r="AF49" i="1"/>
  <c r="Y95" i="1"/>
  <c r="AF31" i="1"/>
  <c r="AD31" i="1"/>
  <c r="AH59" i="1"/>
  <c r="AH82" i="1"/>
  <c r="Y106" i="1"/>
  <c r="U151" i="1"/>
  <c r="AM152" i="1"/>
  <c r="AN152" i="1" s="1"/>
  <c r="AO152" i="1" s="1"/>
  <c r="U174" i="1"/>
  <c r="AD214" i="1"/>
  <c r="AE261" i="1"/>
  <c r="AM264" i="1"/>
  <c r="AN264" i="1" s="1"/>
  <c r="AO264" i="1" s="1"/>
  <c r="AM47" i="1"/>
  <c r="AN47" i="1" s="1"/>
  <c r="AO47" i="1" s="1"/>
  <c r="U47" i="1"/>
  <c r="AM15" i="1"/>
  <c r="AN15" i="1" s="1"/>
  <c r="AO15" i="1" s="1"/>
  <c r="U15" i="1"/>
  <c r="V15" i="1" s="1"/>
  <c r="AP26" i="1"/>
  <c r="U41" i="1"/>
  <c r="AP52" i="1"/>
  <c r="V52" i="1"/>
  <c r="U24" i="1"/>
  <c r="V24" i="1" s="1"/>
  <c r="AM24" i="1"/>
  <c r="AN24" i="1" s="1"/>
  <c r="U145" i="1"/>
  <c r="AM145" i="1"/>
  <c r="AN145" i="1" s="1"/>
  <c r="AO145" i="1" s="1"/>
  <c r="AD82" i="1"/>
  <c r="AB59" i="1"/>
  <c r="AM26" i="1"/>
  <c r="AN26" i="1" s="1"/>
  <c r="AO26" i="1" s="1"/>
  <c r="Y188" i="1"/>
  <c r="AI13" i="1"/>
  <c r="U16" i="1"/>
  <c r="V16" i="1" s="1"/>
  <c r="AI16" i="1"/>
  <c r="AF38" i="1"/>
  <c r="AI42" i="1"/>
  <c r="AI47" i="1"/>
  <c r="AD59" i="1"/>
  <c r="AG82" i="1"/>
  <c r="AM74" i="1"/>
  <c r="AN74" i="1" s="1"/>
  <c r="U74" i="1"/>
  <c r="AA95" i="1"/>
  <c r="AD106" i="1"/>
  <c r="V109" i="1"/>
  <c r="AI116" i="1"/>
  <c r="AC116" i="1"/>
  <c r="AM198" i="1"/>
  <c r="AN198" i="1" s="1"/>
  <c r="AO198" i="1" s="1"/>
  <c r="U198" i="1"/>
  <c r="V239" i="1"/>
  <c r="AI66" i="1"/>
  <c r="AM115" i="1"/>
  <c r="AN115" i="1" s="1"/>
  <c r="AO115" i="1" s="1"/>
  <c r="U115" i="1"/>
  <c r="AI103" i="1"/>
  <c r="AK188" i="1"/>
  <c r="AC49" i="1"/>
  <c r="AI44" i="1"/>
  <c r="T44" i="1"/>
  <c r="AM70" i="1"/>
  <c r="AN70" i="1" s="1"/>
  <c r="AO70" i="1" s="1"/>
  <c r="U70" i="1"/>
  <c r="AA89" i="1"/>
  <c r="AM127" i="1"/>
  <c r="AN127" i="1" s="1"/>
  <c r="AO127" i="1" s="1"/>
  <c r="U127" i="1"/>
  <c r="AA188" i="1"/>
  <c r="AM182" i="1"/>
  <c r="AN182" i="1" s="1"/>
  <c r="AO182" i="1" s="1"/>
  <c r="U182" i="1"/>
  <c r="AA214" i="1"/>
  <c r="AM267" i="1"/>
  <c r="AN267" i="1" s="1"/>
  <c r="AO267" i="1" s="1"/>
  <c r="U267" i="1"/>
  <c r="V64" i="1"/>
  <c r="AP143" i="1"/>
  <c r="V143" i="1"/>
  <c r="AD188" i="1"/>
  <c r="T46" i="1"/>
  <c r="U86" i="1"/>
  <c r="X95" i="1"/>
  <c r="AR95" i="1" s="1"/>
  <c r="AJ95" i="1"/>
  <c r="Y140" i="1"/>
  <c r="U125" i="1"/>
  <c r="AM125" i="1"/>
  <c r="AN125" i="1" s="1"/>
  <c r="AO125" i="1" s="1"/>
  <c r="V196" i="1"/>
  <c r="AP196" i="1"/>
  <c r="U149" i="1"/>
  <c r="AM149" i="1"/>
  <c r="AN149" i="1" s="1"/>
  <c r="AO149" i="1" s="1"/>
  <c r="AB67" i="1"/>
  <c r="AM111" i="1"/>
  <c r="AN111" i="1" s="1"/>
  <c r="AO111" i="1" s="1"/>
  <c r="U111" i="1"/>
  <c r="AM30" i="1"/>
  <c r="AN30" i="1" s="1"/>
  <c r="AO30" i="1" s="1"/>
  <c r="U63" i="1"/>
  <c r="V65" i="1"/>
  <c r="AP65" i="1"/>
  <c r="AC89" i="1"/>
  <c r="Z116" i="1"/>
  <c r="AF116" i="1"/>
  <c r="U178" i="1"/>
  <c r="V217" i="1"/>
  <c r="AP217" i="1"/>
  <c r="AI233" i="1"/>
  <c r="AL49" i="1"/>
  <c r="AG116" i="1"/>
  <c r="U42" i="1"/>
  <c r="U48" i="1"/>
  <c r="AM48" i="1"/>
  <c r="AN48" i="1" s="1"/>
  <c r="AO48" i="1" s="1"/>
  <c r="U54" i="1"/>
  <c r="AA82" i="1"/>
  <c r="V81" i="1"/>
  <c r="AP81" i="1"/>
  <c r="X89" i="1"/>
  <c r="AJ89" i="1"/>
  <c r="AA140" i="1"/>
  <c r="AJ188" i="1"/>
  <c r="AM147" i="1"/>
  <c r="AN147" i="1" s="1"/>
  <c r="AO147" i="1" s="1"/>
  <c r="U147" i="1"/>
  <c r="AI62" i="1"/>
  <c r="V105" i="1"/>
  <c r="AP105" i="1"/>
  <c r="V113" i="1"/>
  <c r="AP113" i="1"/>
  <c r="U28" i="1"/>
  <c r="V28" i="1" s="1"/>
  <c r="U103" i="1"/>
  <c r="AM55" i="1"/>
  <c r="AN55" i="1" s="1"/>
  <c r="AO55" i="1" s="1"/>
  <c r="U55" i="1"/>
  <c r="V55" i="1" s="1"/>
  <c r="AM78" i="1"/>
  <c r="AN78" i="1" s="1"/>
  <c r="AO78" i="1" s="1"/>
  <c r="U78" i="1"/>
  <c r="V221" i="1"/>
  <c r="AP221" i="1"/>
  <c r="T29" i="1"/>
  <c r="AG49" i="1"/>
  <c r="AB19" i="1"/>
  <c r="AH49" i="1"/>
  <c r="AI52" i="1"/>
  <c r="V58" i="1"/>
  <c r="AP58" i="1"/>
  <c r="AD67" i="1"/>
  <c r="AJ67" i="1"/>
  <c r="Z82" i="1"/>
  <c r="AL82" i="1"/>
  <c r="V77" i="1"/>
  <c r="AP77" i="1"/>
  <c r="U79" i="1"/>
  <c r="AF95" i="1"/>
  <c r="AI102" i="1"/>
  <c r="AB116" i="1"/>
  <c r="AH140" i="1"/>
  <c r="AM203" i="1"/>
  <c r="AN203" i="1" s="1"/>
  <c r="U203" i="1"/>
  <c r="AI214" i="1"/>
  <c r="AF255" i="1"/>
  <c r="V264" i="1"/>
  <c r="AP264" i="1"/>
  <c r="AC19" i="1"/>
  <c r="AJ31" i="1"/>
  <c r="AH200" i="1"/>
  <c r="AM196" i="1"/>
  <c r="AN196" i="1" s="1"/>
  <c r="AO196" i="1" s="1"/>
  <c r="X214" i="1"/>
  <c r="AR214" i="1" s="1"/>
  <c r="AG261" i="1"/>
  <c r="Z49" i="1"/>
  <c r="U177" i="1"/>
  <c r="AM177" i="1"/>
  <c r="AN177" i="1" s="1"/>
  <c r="AO177" i="1" s="1"/>
  <c r="X31" i="1"/>
  <c r="AR31" i="1" s="1"/>
  <c r="V73" i="1"/>
  <c r="AP73" i="1"/>
  <c r="AD19" i="1"/>
  <c r="Y31" i="1"/>
  <c r="AK31" i="1"/>
  <c r="AI26" i="1"/>
  <c r="X49" i="1"/>
  <c r="AJ49" i="1"/>
  <c r="Z67" i="1"/>
  <c r="AL67" i="1"/>
  <c r="AB82" i="1"/>
  <c r="U71" i="1"/>
  <c r="AJ116" i="1"/>
  <c r="AK116" i="1"/>
  <c r="AD140" i="1"/>
  <c r="AM122" i="1"/>
  <c r="AN122" i="1" s="1"/>
  <c r="AO122" i="1" s="1"/>
  <c r="U122" i="1"/>
  <c r="U130" i="1"/>
  <c r="AM130" i="1"/>
  <c r="AN130" i="1" s="1"/>
  <c r="AO130" i="1" s="1"/>
  <c r="AM163" i="1"/>
  <c r="AN163" i="1" s="1"/>
  <c r="AO163" i="1" s="1"/>
  <c r="U163" i="1"/>
  <c r="AM207" i="1"/>
  <c r="AN207" i="1" s="1"/>
  <c r="U207" i="1"/>
  <c r="V225" i="1"/>
  <c r="AP225" i="1"/>
  <c r="AM53" i="1"/>
  <c r="AN53" i="1" s="1"/>
  <c r="AM113" i="1"/>
  <c r="AN113" i="1" s="1"/>
  <c r="AO113" i="1" s="1"/>
  <c r="Z188" i="1"/>
  <c r="AM157" i="1"/>
  <c r="AN157" i="1" s="1"/>
  <c r="AO157" i="1" s="1"/>
  <c r="V161" i="1"/>
  <c r="AP161" i="1"/>
  <c r="V173" i="1"/>
  <c r="AP173" i="1"/>
  <c r="Y214" i="1"/>
  <c r="AK214" i="1"/>
  <c r="AB233" i="1"/>
  <c r="AP237" i="1"/>
  <c r="V258" i="1"/>
  <c r="AI261" i="1"/>
  <c r="AM109" i="1"/>
  <c r="AN109" i="1" s="1"/>
  <c r="AO109" i="1" s="1"/>
  <c r="AP119" i="1"/>
  <c r="AP205" i="1"/>
  <c r="AM219" i="1"/>
  <c r="AN219" i="1" s="1"/>
  <c r="AO219" i="1" s="1"/>
  <c r="U219" i="1"/>
  <c r="AE255" i="1"/>
  <c r="X140" i="1"/>
  <c r="AJ140" i="1"/>
  <c r="AI134" i="1"/>
  <c r="T134" i="1"/>
  <c r="AM136" i="1"/>
  <c r="AN136" i="1" s="1"/>
  <c r="AO136" i="1" s="1"/>
  <c r="U136" i="1"/>
  <c r="V165" i="1"/>
  <c r="AP165" i="1"/>
  <c r="AM173" i="1"/>
  <c r="AN173" i="1" s="1"/>
  <c r="AO173" i="1" s="1"/>
  <c r="Y200" i="1"/>
  <c r="AK200" i="1"/>
  <c r="AC214" i="1"/>
  <c r="X233" i="1"/>
  <c r="AJ233" i="1"/>
  <c r="V271" i="1"/>
  <c r="AP271" i="1"/>
  <c r="U98" i="1"/>
  <c r="V121" i="1"/>
  <c r="T126" i="1"/>
  <c r="V138" i="1"/>
  <c r="AP138" i="1"/>
  <c r="AE188" i="1"/>
  <c r="AM179" i="1"/>
  <c r="AN179" i="1" s="1"/>
  <c r="AO179" i="1" s="1"/>
  <c r="U179" i="1"/>
  <c r="Z200" i="1"/>
  <c r="AL200" i="1"/>
  <c r="AP209" i="1"/>
  <c r="Y233" i="1"/>
  <c r="AK233" i="1"/>
  <c r="V224" i="1"/>
  <c r="U226" i="1"/>
  <c r="AH255" i="1"/>
  <c r="AM259" i="1"/>
  <c r="AN259" i="1" s="1"/>
  <c r="AO259" i="1" s="1"/>
  <c r="U259" i="1"/>
  <c r="V265" i="1"/>
  <c r="AP265" i="1"/>
  <c r="AF188" i="1"/>
  <c r="AP155" i="1"/>
  <c r="V155" i="1"/>
  <c r="V181" i="1"/>
  <c r="AP181" i="1"/>
  <c r="AM183" i="1"/>
  <c r="AN183" i="1" s="1"/>
  <c r="AO183" i="1" s="1"/>
  <c r="U183" i="1"/>
  <c r="AA200" i="1"/>
  <c r="AM211" i="1"/>
  <c r="AN211" i="1" s="1"/>
  <c r="AO211" i="1" s="1"/>
  <c r="U211" i="1"/>
  <c r="Z233" i="1"/>
  <c r="AL233" i="1"/>
  <c r="V236" i="1"/>
  <c r="AP236" i="1"/>
  <c r="AI255" i="1"/>
  <c r="AM238" i="1"/>
  <c r="AN238" i="1" s="1"/>
  <c r="AO238" i="1" s="1"/>
  <c r="U238" i="1"/>
  <c r="AD268" i="1"/>
  <c r="T43" i="1"/>
  <c r="AJ106" i="1"/>
  <c r="AM119" i="1"/>
  <c r="AN119" i="1" s="1"/>
  <c r="AP123" i="1"/>
  <c r="AG188" i="1"/>
  <c r="V185" i="1"/>
  <c r="AP185" i="1"/>
  <c r="AM187" i="1"/>
  <c r="AN187" i="1" s="1"/>
  <c r="AO187" i="1" s="1"/>
  <c r="U187" i="1"/>
  <c r="AF214" i="1"/>
  <c r="AG233" i="1"/>
  <c r="V220" i="1"/>
  <c r="U222" i="1"/>
  <c r="X255" i="1"/>
  <c r="AJ255" i="1"/>
  <c r="AE268" i="1"/>
  <c r="AH188" i="1"/>
  <c r="V157" i="1"/>
  <c r="AP157" i="1"/>
  <c r="AM165" i="1"/>
  <c r="AN165" i="1" s="1"/>
  <c r="AO165" i="1" s="1"/>
  <c r="V169" i="1"/>
  <c r="AP169" i="1"/>
  <c r="V192" i="1"/>
  <c r="AP192" i="1"/>
  <c r="AG214" i="1"/>
  <c r="V206" i="1"/>
  <c r="Y255" i="1"/>
  <c r="AK255" i="1"/>
  <c r="AH116" i="1"/>
  <c r="AC140" i="1"/>
  <c r="U135" i="1"/>
  <c r="AD200" i="1"/>
  <c r="AH214" i="1"/>
  <c r="AC233" i="1"/>
  <c r="V229" i="1"/>
  <c r="AP229" i="1"/>
  <c r="Z255" i="1"/>
  <c r="AL255" i="1"/>
  <c r="AF261" i="1"/>
  <c r="AM206" i="1"/>
  <c r="AN206" i="1" s="1"/>
  <c r="AO206" i="1" s="1"/>
  <c r="U223" i="1"/>
  <c r="U227" i="1"/>
  <c r="U231" i="1"/>
  <c r="AM258" i="1"/>
  <c r="AN258" i="1" s="1"/>
  <c r="AO258" i="1" s="1"/>
  <c r="AM239" i="1"/>
  <c r="AN239" i="1" s="1"/>
  <c r="AO239" i="1" s="1"/>
  <c r="AM243" i="1"/>
  <c r="AN243" i="1" s="1"/>
  <c r="AO243" i="1" s="1"/>
  <c r="AM247" i="1"/>
  <c r="AN247" i="1" s="1"/>
  <c r="AO247" i="1" s="1"/>
  <c r="AM251" i="1"/>
  <c r="AN251" i="1" s="1"/>
  <c r="AO251" i="1" s="1"/>
  <c r="U260" i="1"/>
  <c r="U240" i="1"/>
  <c r="U244" i="1"/>
  <c r="U248" i="1"/>
  <c r="U252" i="1"/>
  <c r="AO98" i="1" l="1"/>
  <c r="AN271" i="1"/>
  <c r="AO271" i="1" s="1"/>
  <c r="AM272" i="1"/>
  <c r="AN272" i="1" s="1"/>
  <c r="AP153" i="1"/>
  <c r="AL274" i="1"/>
  <c r="AO105" i="1"/>
  <c r="AR233" i="1"/>
  <c r="AO34" i="1"/>
  <c r="AO52" i="1"/>
  <c r="AO24" i="1"/>
  <c r="AO43" i="1"/>
  <c r="AR116" i="1"/>
  <c r="AO119" i="1"/>
  <c r="AR200" i="1"/>
  <c r="AO200" i="1"/>
  <c r="AQ200" i="1" s="1"/>
  <c r="AR49" i="1"/>
  <c r="AR106" i="1"/>
  <c r="AO106" i="1"/>
  <c r="AQ106" i="1" s="1"/>
  <c r="AN233" i="1"/>
  <c r="AO233" i="1" s="1"/>
  <c r="AQ233" i="1" s="1"/>
  <c r="AO192" i="1"/>
  <c r="AO82" i="1"/>
  <c r="AR82" i="1"/>
  <c r="AR188" i="1"/>
  <c r="AO89" i="1"/>
  <c r="AR89" i="1"/>
  <c r="AN95" i="1"/>
  <c r="AO95" i="1" s="1"/>
  <c r="AQ95" i="1" s="1"/>
  <c r="AR19" i="1"/>
  <c r="AR140" i="1"/>
  <c r="AO203" i="1"/>
  <c r="AN214" i="1"/>
  <c r="AO214" i="1" s="1"/>
  <c r="AQ214" i="1" s="1"/>
  <c r="AQ143" i="1"/>
  <c r="AN143" i="1"/>
  <c r="AO59" i="1"/>
  <c r="AR59" i="1"/>
  <c r="AR38" i="1"/>
  <c r="AN116" i="1"/>
  <c r="AO116" i="1" s="1"/>
  <c r="AR255" i="1"/>
  <c r="AN19" i="1"/>
  <c r="AO19" i="1" s="1"/>
  <c r="AN82" i="1"/>
  <c r="V128" i="1"/>
  <c r="V253" i="1"/>
  <c r="AP245" i="1"/>
  <c r="V218" i="1"/>
  <c r="AP170" i="1"/>
  <c r="AP168" i="1"/>
  <c r="V174" i="1"/>
  <c r="V171" i="1"/>
  <c r="AP158" i="1"/>
  <c r="V139" i="1"/>
  <c r="V151" i="1"/>
  <c r="AP132" i="1"/>
  <c r="AP167" i="1"/>
  <c r="AP154" i="1"/>
  <c r="V180" i="1"/>
  <c r="V56" i="1"/>
  <c r="AI38" i="1"/>
  <c r="V131" i="1"/>
  <c r="AP131" i="1"/>
  <c r="AP110" i="1"/>
  <c r="V114" i="1"/>
  <c r="AP175" i="1"/>
  <c r="V194" i="1"/>
  <c r="V85" i="1"/>
  <c r="AP194" i="1"/>
  <c r="AP25" i="1"/>
  <c r="V25" i="1"/>
  <c r="V230" i="1"/>
  <c r="AP36" i="1"/>
  <c r="V57" i="1"/>
  <c r="AM37" i="1"/>
  <c r="V150" i="1"/>
  <c r="AP151" i="1"/>
  <c r="AP150" i="1"/>
  <c r="AI140" i="1"/>
  <c r="V197" i="1"/>
  <c r="AP230" i="1"/>
  <c r="AP114" i="1"/>
  <c r="U92" i="1"/>
  <c r="V22" i="1"/>
  <c r="AP159" i="1"/>
  <c r="V170" i="1"/>
  <c r="V195" i="1"/>
  <c r="AM261" i="1"/>
  <c r="AN261" i="1" s="1"/>
  <c r="AO261" i="1" s="1"/>
  <c r="AQ261" i="1" s="1"/>
  <c r="V242" i="1"/>
  <c r="AI31" i="1"/>
  <c r="AI59" i="1"/>
  <c r="AP171" i="1"/>
  <c r="AK274" i="1"/>
  <c r="V132" i="1"/>
  <c r="AP253" i="1"/>
  <c r="V137" i="1"/>
  <c r="AI67" i="1"/>
  <c r="AP37" i="1"/>
  <c r="AP137" i="1"/>
  <c r="V245" i="1"/>
  <c r="AE274" i="1"/>
  <c r="AP56" i="1"/>
  <c r="V37" i="1"/>
  <c r="AM268" i="1"/>
  <c r="AP241" i="1"/>
  <c r="AP14" i="1"/>
  <c r="V168" i="1"/>
  <c r="AP174" i="1"/>
  <c r="V175" i="1"/>
  <c r="V14" i="1"/>
  <c r="AP193" i="1"/>
  <c r="V249" i="1"/>
  <c r="V166" i="1"/>
  <c r="AP166" i="1"/>
  <c r="V159" i="1"/>
  <c r="V112" i="1"/>
  <c r="AP184" i="1"/>
  <c r="AP112" i="1"/>
  <c r="AH274" i="1"/>
  <c r="V120" i="1"/>
  <c r="AP80" i="1"/>
  <c r="V246" i="1"/>
  <c r="AP75" i="1"/>
  <c r="U104" i="1"/>
  <c r="AM17" i="1"/>
  <c r="AN17" i="1" s="1"/>
  <c r="AO17" i="1" s="1"/>
  <c r="AP180" i="1"/>
  <c r="V154" i="1"/>
  <c r="V186" i="1"/>
  <c r="AI106" i="1"/>
  <c r="AM200" i="1"/>
  <c r="AP34" i="1"/>
  <c r="AM255" i="1"/>
  <c r="AN255" i="1" s="1"/>
  <c r="AO255" i="1" s="1"/>
  <c r="AQ255" i="1" s="1"/>
  <c r="AJ274" i="1"/>
  <c r="AG274" i="1"/>
  <c r="Y274" i="1"/>
  <c r="AI49" i="1"/>
  <c r="AP191" i="1"/>
  <c r="V191" i="1"/>
  <c r="V254" i="1"/>
  <c r="AM188" i="1"/>
  <c r="U27" i="1"/>
  <c r="V27" i="1" s="1"/>
  <c r="AM27" i="1"/>
  <c r="AN27" i="1" s="1"/>
  <c r="AO27" i="1" s="1"/>
  <c r="AP164" i="1"/>
  <c r="V164" i="1"/>
  <c r="AP210" i="1"/>
  <c r="V210" i="1"/>
  <c r="AP162" i="1"/>
  <c r="V162" i="1"/>
  <c r="V250" i="1"/>
  <c r="AP172" i="1"/>
  <c r="V172" i="1"/>
  <c r="AP35" i="1"/>
  <c r="AI19" i="1"/>
  <c r="AA274" i="1"/>
  <c r="AF274" i="1"/>
  <c r="AM233" i="1"/>
  <c r="V75" i="1"/>
  <c r="V266" i="1"/>
  <c r="AP204" i="1"/>
  <c r="V204" i="1"/>
  <c r="V72" i="1"/>
  <c r="AP72" i="1"/>
  <c r="V146" i="1"/>
  <c r="AP146" i="1"/>
  <c r="AM59" i="1"/>
  <c r="AM95" i="1"/>
  <c r="AP213" i="1"/>
  <c r="AM82" i="1"/>
  <c r="AP212" i="1"/>
  <c r="V212" i="1"/>
  <c r="AP176" i="1"/>
  <c r="V176" i="1"/>
  <c r="Z274" i="1"/>
  <c r="U45" i="1"/>
  <c r="V45" i="1" s="1"/>
  <c r="V199" i="1"/>
  <c r="AP199" i="1"/>
  <c r="AP208" i="1"/>
  <c r="V208" i="1"/>
  <c r="U18" i="1"/>
  <c r="AM18" i="1"/>
  <c r="AN18" i="1" s="1"/>
  <c r="AO18" i="1" s="1"/>
  <c r="AM89" i="1"/>
  <c r="AP17" i="1"/>
  <c r="V17" i="1"/>
  <c r="AP187" i="1"/>
  <c r="V187" i="1"/>
  <c r="V211" i="1"/>
  <c r="AP211" i="1"/>
  <c r="V244" i="1"/>
  <c r="AP244" i="1"/>
  <c r="V135" i="1"/>
  <c r="AP135" i="1"/>
  <c r="V177" i="1"/>
  <c r="AP177" i="1"/>
  <c r="AP78" i="1"/>
  <c r="V78" i="1"/>
  <c r="AP115" i="1"/>
  <c r="V115" i="1"/>
  <c r="AP41" i="1"/>
  <c r="V41" i="1"/>
  <c r="V248" i="1"/>
  <c r="AP248" i="1"/>
  <c r="AP48" i="1"/>
  <c r="V48" i="1"/>
  <c r="AP74" i="1"/>
  <c r="V74" i="1"/>
  <c r="AP231" i="1"/>
  <c r="V231" i="1"/>
  <c r="U126" i="1"/>
  <c r="AM126" i="1"/>
  <c r="AN126" i="1" s="1"/>
  <c r="AO126" i="1" s="1"/>
  <c r="AP219" i="1"/>
  <c r="V219" i="1"/>
  <c r="U62" i="1"/>
  <c r="AP42" i="1"/>
  <c r="V42" i="1"/>
  <c r="U44" i="1"/>
  <c r="U43" i="1"/>
  <c r="AP63" i="1"/>
  <c r="V63" i="1"/>
  <c r="AP267" i="1"/>
  <c r="V267" i="1"/>
  <c r="AP182" i="1"/>
  <c r="V182" i="1"/>
  <c r="AP70" i="1"/>
  <c r="V70" i="1"/>
  <c r="AP16" i="1"/>
  <c r="AP15" i="1"/>
  <c r="AC274" i="1"/>
  <c r="AP178" i="1"/>
  <c r="V178" i="1"/>
  <c r="AP198" i="1"/>
  <c r="V198" i="1"/>
  <c r="V240" i="1"/>
  <c r="AP240" i="1"/>
  <c r="AP227" i="1"/>
  <c r="V227" i="1"/>
  <c r="AP238" i="1"/>
  <c r="V238" i="1"/>
  <c r="AP55" i="1"/>
  <c r="AP111" i="1"/>
  <c r="V111" i="1"/>
  <c r="AP13" i="1"/>
  <c r="V13" i="1"/>
  <c r="V222" i="1"/>
  <c r="AP222" i="1"/>
  <c r="AP179" i="1"/>
  <c r="V179" i="1"/>
  <c r="AP98" i="1"/>
  <c r="V203" i="1"/>
  <c r="AP203" i="1"/>
  <c r="AP127" i="1"/>
  <c r="V127" i="1"/>
  <c r="AP47" i="1"/>
  <c r="V47" i="1"/>
  <c r="V259" i="1"/>
  <c r="AP259" i="1"/>
  <c r="AP136" i="1"/>
  <c r="V136" i="1"/>
  <c r="AD274" i="1"/>
  <c r="AM214" i="1"/>
  <c r="AB274" i="1"/>
  <c r="AP28" i="1"/>
  <c r="AP147" i="1"/>
  <c r="V147" i="1"/>
  <c r="AP183" i="1"/>
  <c r="V183" i="1"/>
  <c r="V125" i="1"/>
  <c r="AP125" i="1"/>
  <c r="AP122" i="1"/>
  <c r="V122" i="1"/>
  <c r="AM106" i="1"/>
  <c r="U66" i="1"/>
  <c r="AP79" i="1"/>
  <c r="V79" i="1"/>
  <c r="AP86" i="1"/>
  <c r="V86" i="1"/>
  <c r="AP223" i="1"/>
  <c r="V223" i="1"/>
  <c r="V252" i="1"/>
  <c r="AP252" i="1"/>
  <c r="U134" i="1"/>
  <c r="AM134" i="1"/>
  <c r="AN134" i="1" s="1"/>
  <c r="AO134" i="1" s="1"/>
  <c r="U29" i="1"/>
  <c r="V29" i="1" s="1"/>
  <c r="AM29" i="1"/>
  <c r="AN29" i="1" s="1"/>
  <c r="AO29" i="1" s="1"/>
  <c r="AP54" i="1"/>
  <c r="V149" i="1"/>
  <c r="AP149" i="1"/>
  <c r="AP260" i="1"/>
  <c r="V260" i="1"/>
  <c r="V130" i="1"/>
  <c r="AP130" i="1"/>
  <c r="V207" i="1"/>
  <c r="AP207" i="1"/>
  <c r="AP103" i="1"/>
  <c r="AP24" i="1"/>
  <c r="V226" i="1"/>
  <c r="AP226" i="1"/>
  <c r="AM116" i="1"/>
  <c r="AP163" i="1"/>
  <c r="V163" i="1"/>
  <c r="AP71" i="1"/>
  <c r="V71" i="1"/>
  <c r="AM46" i="1"/>
  <c r="AN46" i="1" s="1"/>
  <c r="AO46" i="1" s="1"/>
  <c r="U46" i="1"/>
  <c r="V145" i="1"/>
  <c r="AP145" i="1"/>
  <c r="AO272" i="1" l="1"/>
  <c r="AQ272" i="1" s="1"/>
  <c r="AN275" i="1"/>
  <c r="AN280" i="1" s="1"/>
  <c r="AM38" i="1"/>
  <c r="AN37" i="1"/>
  <c r="AN268" i="1"/>
  <c r="AQ116" i="1"/>
  <c r="AN31" i="1"/>
  <c r="AO31" i="1" s="1"/>
  <c r="AO143" i="1"/>
  <c r="AN188" i="1"/>
  <c r="AO188" i="1" s="1"/>
  <c r="AN140" i="1"/>
  <c r="AQ82" i="1"/>
  <c r="AN49" i="1"/>
  <c r="AO49" i="1" s="1"/>
  <c r="AN276" i="1"/>
  <c r="AN277" i="1" s="1"/>
  <c r="AN278" i="1" s="1"/>
  <c r="AQ89" i="1"/>
  <c r="AP92" i="1"/>
  <c r="AQ188" i="1"/>
  <c r="AQ59" i="1"/>
  <c r="AM140" i="1"/>
  <c r="AM274" i="1" s="1"/>
  <c r="AM19" i="1"/>
  <c r="AP104" i="1"/>
  <c r="AI274" i="1"/>
  <c r="AP45" i="1"/>
  <c r="AM31" i="1"/>
  <c r="AP27" i="1"/>
  <c r="AM49" i="1"/>
  <c r="V18" i="1"/>
  <c r="AQ19" i="1"/>
  <c r="AP18" i="1"/>
  <c r="V43" i="1"/>
  <c r="AP43" i="1"/>
  <c r="V126" i="1"/>
  <c r="AP126" i="1"/>
  <c r="AP66" i="1"/>
  <c r="V44" i="1"/>
  <c r="AP44" i="1"/>
  <c r="AP29" i="1"/>
  <c r="AQ31" i="1"/>
  <c r="AP102" i="1"/>
  <c r="AP46" i="1"/>
  <c r="V46" i="1"/>
  <c r="V134" i="1"/>
  <c r="AP134" i="1"/>
  <c r="AM67" i="1"/>
  <c r="AQ67" i="1"/>
  <c r="V62" i="1"/>
  <c r="AP62" i="1"/>
  <c r="AO140" i="1" l="1"/>
  <c r="AQ140" i="1" s="1"/>
  <c r="AO268" i="1"/>
  <c r="AQ268" i="1" s="1"/>
  <c r="AO37" i="1"/>
  <c r="AN38" i="1"/>
  <c r="AN274" i="1" s="1"/>
  <c r="AQ49" i="1"/>
  <c r="AO38" i="1" l="1"/>
  <c r="AO274" i="1" s="1"/>
  <c r="AN285" i="1" s="1"/>
  <c r="AQ38" i="1"/>
  <c r="X274" i="1"/>
</calcChain>
</file>

<file path=xl/sharedStrings.xml><?xml version="1.0" encoding="utf-8"?>
<sst xmlns="http://schemas.openxmlformats.org/spreadsheetml/2006/main" count="923" uniqueCount="700">
  <si>
    <t>B  O  L  E  T  I  M    M  E  N  S  A L    D  E   M  E  D  I  Ç  Ã  O    D  E    S  E  R  V  I  Ç  O  S</t>
  </si>
  <si>
    <t>Contratada</t>
  </si>
  <si>
    <t>BR CONSTRUTORA E SERVIÇOS LTDA EPP</t>
  </si>
  <si>
    <t>Modalidade</t>
  </si>
  <si>
    <t>Data Base</t>
  </si>
  <si>
    <t xml:space="preserve"> Boletim </t>
  </si>
  <si>
    <t>Período</t>
  </si>
  <si>
    <t>03/2019</t>
  </si>
  <si>
    <t>14</t>
  </si>
  <si>
    <t>ABRIL</t>
  </si>
  <si>
    <t>Descrição e Localização</t>
  </si>
  <si>
    <t>CONSTRUÇÃO DO CENTRO DE FORMAÇÃO CAMPONÊS, CÓRREGO DE ARARAS, SÃO GABRIEL DA PALHA / ES</t>
  </si>
  <si>
    <t>Nº Cont.:</t>
  </si>
  <si>
    <t>Valor Cont.</t>
  </si>
  <si>
    <t>Inicio Obra</t>
  </si>
  <si>
    <t xml:space="preserve">Término  Obra    </t>
  </si>
  <si>
    <t>05/2020</t>
  </si>
  <si>
    <r>
      <t xml:space="preserve">N° Aditivo      </t>
    </r>
    <r>
      <rPr>
        <sz val="12"/>
        <color indexed="8"/>
        <rFont val="Arial"/>
        <family val="2"/>
      </rPr>
      <t xml:space="preserve"> </t>
    </r>
  </si>
  <si>
    <t>Valor Aditivo</t>
  </si>
  <si>
    <t>CÓD.</t>
  </si>
  <si>
    <t>ITEM</t>
  </si>
  <si>
    <t>D E S C R I Ç Ã O</t>
  </si>
  <si>
    <t>UNID</t>
  </si>
  <si>
    <t>Q U A N T I D A D E</t>
  </si>
  <si>
    <t>PREÇO
UNITÁRIO</t>
  </si>
  <si>
    <t>V A L O R</t>
  </si>
  <si>
    <t>EXECUTADA</t>
  </si>
  <si>
    <t>CONTRATADO</t>
  </si>
  <si>
    <t>REALIZADO</t>
  </si>
  <si>
    <t>1ª</t>
  </si>
  <si>
    <t>2ª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</si>
  <si>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</si>
  <si>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</si>
  <si>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</si>
  <si>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</si>
  <si>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</si>
  <si>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</si>
  <si>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</si>
  <si>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</si>
  <si>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</si>
  <si>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</si>
  <si>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13ª</t>
  </si>
  <si>
    <t>BM 14ª</t>
  </si>
  <si>
    <t>acum.ant.</t>
  </si>
  <si>
    <t>acum.atual</t>
  </si>
  <si>
    <t>saldo acumulado</t>
  </si>
  <si>
    <t>14ª</t>
  </si>
  <si>
    <t>01</t>
  </si>
  <si>
    <t>SERVIÇOS PRELIMINARES</t>
  </si>
  <si>
    <t>010209</t>
  </si>
  <si>
    <t>01.01</t>
  </si>
  <si>
    <t>Demolição de alvenaria</t>
  </si>
  <si>
    <t>m³</t>
  </si>
  <si>
    <t>010219</t>
  </si>
  <si>
    <t>01.02</t>
  </si>
  <si>
    <t>Demolição manual de concreto armado (EMOP 05.001.033)</t>
  </si>
  <si>
    <t>010234</t>
  </si>
  <si>
    <t>01.03</t>
  </si>
  <si>
    <t>Demolição de laje pré-moldada de concreto</t>
  </si>
  <si>
    <t>m²</t>
  </si>
  <si>
    <t>010401</t>
  </si>
  <si>
    <t>01.04</t>
  </si>
  <si>
    <t>Corte de capoeira fina, a foice (manual)</t>
  </si>
  <si>
    <t>010402</t>
  </si>
  <si>
    <t>01.05</t>
  </si>
  <si>
    <t>Raspagem e limpeza do terreno (manual)</t>
  </si>
  <si>
    <t>010501</t>
  </si>
  <si>
    <t>01.06</t>
  </si>
  <si>
    <t>Locação de obra com gabarito de madeira</t>
  </si>
  <si>
    <t>TOTAL 01</t>
  </si>
  <si>
    <t>02</t>
  </si>
  <si>
    <t>INSTALAÇÃO DO CANTEIRO DE OBRAS</t>
  </si>
  <si>
    <t>020305</t>
  </si>
  <si>
    <t>02.01</t>
  </si>
  <si>
    <t>Placa de obra nas dimensões de 2.0 x 4.0 m, padrão IOPES</t>
  </si>
  <si>
    <t>020339</t>
  </si>
  <si>
    <t>02.02</t>
  </si>
  <si>
    <t>Locação de andaime metálico para trabalho em fachada de edifíco (aluguel de 1 m² por 1 mês) inclusive frete, montagem e desmontagem</t>
  </si>
  <si>
    <t>020351</t>
  </si>
  <si>
    <t>02.03</t>
  </si>
  <si>
    <t>Tapume madeira compensada resinada e= 12mm h=2,20m, estr. c/ mad reflorest., incl mont, pintura esmalte sint, adesivo "IOPES" 60x60cm a cada 10m e faixas c/ pintura esmalte sintético nas cores azul c/ h=30cm e rosa c/ h=10cm</t>
  </si>
  <si>
    <t>m</t>
  </si>
  <si>
    <t>020702</t>
  </si>
  <si>
    <t>02.04</t>
  </si>
  <si>
    <t>Barracão para almoxarifado área de 10.90m2, de chapa de compensado de 12mm e pontalete 8x8cm, piso cimentado e cobertura de telhas de fibrocimento de 6mm, incl. ponto de luz, conf. projeto (1 utilização)</t>
  </si>
  <si>
    <t>020703</t>
  </si>
  <si>
    <t>02.05</t>
  </si>
  <si>
    <t>Barracão para depósito de cimento área de 10.90m2, de chapa de compensado 12mm e pontaletes 8x8cm, piso cimentado e cobertura de telhas de fibrocimento de 6mm, inclusive ponto de luz, conf. projeto (1 utilização)</t>
  </si>
  <si>
    <t>020704</t>
  </si>
  <si>
    <t>02.06</t>
  </si>
  <si>
    <t>Refeitório com paredes de chapa de compens. 12mm e pontaletes 8x8cm, piso ciment. e cob. de telhas fibroc. 6mm, incl. ponto de luz e cx. de inspeção (cons. 1.21 m2/func./turno), conf. projeto (1 utilização)</t>
  </si>
  <si>
    <t>020705</t>
  </si>
  <si>
    <t>02.07</t>
  </si>
  <si>
    <t>Unidade de sanitário e vestiário p/ até 20 func. área de 18.15m2, paredes de chapa compens. 12mm e pontalete 8x8cm, piso cimentado, cobert. telha fibroc. 6mm, incl. instalação de luz e cx. de inspeção, conf. projeto (1 utilização)</t>
  </si>
  <si>
    <t>Unid.</t>
  </si>
  <si>
    <t>020808</t>
  </si>
  <si>
    <t>02.08</t>
  </si>
  <si>
    <t>Galpão para serraria e carpintaria área 12.00m2, em peças de madeira 8x8cm e contraventamento de 5x7cm, cobertura de telhas de fibroc. de 6mm, inclusive ponto e cabo de alimentação da máquina, conf. projeto (2 utilizações)</t>
  </si>
  <si>
    <t>020809</t>
  </si>
  <si>
    <t>02.09</t>
  </si>
  <si>
    <t>Galpão para corte e armação com área de 6.00m2, de peças de madeira 8x8cm e contraventamento de 5x7cm, cobertura de telhas de fibroc. de 6mm, inclusive ponto e cabo de alimentação da máquina, conf. projeto (2 utilizações)</t>
  </si>
  <si>
    <t>TOTAL 02</t>
  </si>
  <si>
    <t>03</t>
  </si>
  <si>
    <t>MOVIMENTAÇÃO DE TERRA</t>
  </si>
  <si>
    <t>030101</t>
  </si>
  <si>
    <t>03.01</t>
  </si>
  <si>
    <t>Escavação manual em material de 1a. categoria, até 1.50 m de profundidade</t>
  </si>
  <si>
    <t>030201</t>
  </si>
  <si>
    <t>03.02</t>
  </si>
  <si>
    <t>Reaterro apiloado de cavas de fundação, em camadas de 20 cm</t>
  </si>
  <si>
    <t>030206</t>
  </si>
  <si>
    <t>03.03</t>
  </si>
  <si>
    <t>Aterro para regularização do terreno em areia, inclusive adensamento hidráulico e fornecimento do material (máximo de 100m3)</t>
  </si>
  <si>
    <t>030304</t>
  </si>
  <si>
    <t>03.04</t>
  </si>
  <si>
    <t>Índice de preço para remoção de entulho decorrente da execução de obras (Classe A CONAMA - NBR 10.004 - Classe II-B), incluindo aluguel da caçamba, carga, transporte e descarga em área licenciada</t>
  </si>
  <si>
    <t>TOTAL 03</t>
  </si>
  <si>
    <t>04</t>
  </si>
  <si>
    <t>INFRA-ESTRUTURA</t>
  </si>
  <si>
    <t>040224</t>
  </si>
  <si>
    <t>04.01</t>
  </si>
  <si>
    <t>Fornecimento, preparo e aplicação de concreto Fck = 30 MPa (com brita 1 e 2) - (5% de perdas já incluído no custo)</t>
  </si>
  <si>
    <t>040237</t>
  </si>
  <si>
    <t>04.02</t>
  </si>
  <si>
    <t>Fornecimento, preparo e aplicação de concreto Fck=25 MPa (brita 1 e 2) - (5% de perdas já incluído no custo)</t>
  </si>
  <si>
    <t>040231</t>
  </si>
  <si>
    <t>04.03</t>
  </si>
  <si>
    <t>Fornecimento, preparo e aplicação de concreto magro com consumo mínimo de cimento de 250 kg/m3 (brita 1 e 2) - (5% de perdas já incluído no custo)</t>
  </si>
  <si>
    <t>040243</t>
  </si>
  <si>
    <t>04.04</t>
  </si>
  <si>
    <t>Fornecimento, dobragem e colocação em fôrma, de armadura CA-50 A média, diâmetro de 6.3 a 10.0 mm</t>
  </si>
  <si>
    <t>kg</t>
  </si>
  <si>
    <t>040245</t>
  </si>
  <si>
    <t>04.05</t>
  </si>
  <si>
    <t>Fornecimento, dobragem e colocação em fôrma, de armadura CA-50 A grossa diâmetro de 12.5 a 25.0 mm</t>
  </si>
  <si>
    <t>040246</t>
  </si>
  <si>
    <t>04.06</t>
  </si>
  <si>
    <t>Fornecimento, dobragem e colocação em fôrma, de armadura CA-60 B fina, diâmetro de 4.0 a 7.0mm</t>
  </si>
  <si>
    <t>040249</t>
  </si>
  <si>
    <t>04.07</t>
  </si>
  <si>
    <t>Fôrma de tábua de madeira de 2.5x30.0cm, levando-se em conta utilização 1 vez (incluindo o material, corte, montagem, escoramento e desforma)</t>
  </si>
  <si>
    <t>04.08</t>
  </si>
  <si>
    <t>Estaca pré-moldada de concreto centrifugado, seção circular, capacidade de 100 toneladas, comprimento total cravado acima de 5m até 12m, bate-estacas por gravidade sobre rolos (exclusive mobilização e desmobilização)</t>
  </si>
  <si>
    <t>TOTAL 04</t>
  </si>
  <si>
    <t>05</t>
  </si>
  <si>
    <t>SUPER-ESTRUTURA</t>
  </si>
  <si>
    <t>040330</t>
  </si>
  <si>
    <t>05.01</t>
  </si>
  <si>
    <t>Fornecimento e aplicação de concreto USINADO Fck=25 MPa - considerando BOMBEAMENTO (5% de perdas já incluído no custo) (6% de taxa p/concr.bombeavel)</t>
  </si>
  <si>
    <t>040331</t>
  </si>
  <si>
    <t>05.02</t>
  </si>
  <si>
    <t>040328</t>
  </si>
  <si>
    <t>05.03</t>
  </si>
  <si>
    <t>040332</t>
  </si>
  <si>
    <t>05.04</t>
  </si>
  <si>
    <t>Fornecimento, dobragem e colocação em fôrma, de armadura CA-50 A grossa, diâmetro de 12.5 a 25.0mm</t>
  </si>
  <si>
    <t>040333</t>
  </si>
  <si>
    <t>05.05</t>
  </si>
  <si>
    <t>040337</t>
  </si>
  <si>
    <t>05.06</t>
  </si>
  <si>
    <t>Forma de chapas madeira compensada resinada, esp. 12mm, levando-se em conta a utilização 5 vezes, reforçadas com sarrafos de madeira de 2.5 x 10.0cm (incl material, corte, montagem, escoras em eucalipto
e desforma)</t>
  </si>
  <si>
    <t>040602</t>
  </si>
  <si>
    <t>05.07</t>
  </si>
  <si>
    <t>Laje pré-fabricada treliçada, sobrecarga 300 Kg/m2, vão de 3.5m a 4.3m, capeamento 4cm, esp. 12cm, Fck = 150 Kg/cm2</t>
  </si>
  <si>
    <t>TOTAL 05</t>
  </si>
  <si>
    <t>06</t>
  </si>
  <si>
    <t>PAREDES E PAINÉIS</t>
  </si>
  <si>
    <t>050112</t>
  </si>
  <si>
    <t>06.01</t>
  </si>
  <si>
    <t>Cobogó de concreto 40 x 40 x 10 cm, tipo reto, assentados com argamassa de cimento e areia no traço 1:3, espessura das juntas 15 mm</t>
  </si>
  <si>
    <t>ADICIONAR ITEM E IMAGEM MEMÓRIA DE CÁLCULO</t>
  </si>
  <si>
    <t>050203</t>
  </si>
  <si>
    <t>06.02</t>
  </si>
  <si>
    <t>Fornecimento e instalação de porta para divisória de 80 X 210 cm incluindo dobradiças e fechadura interna</t>
  </si>
  <si>
    <t>050205</t>
  </si>
  <si>
    <t>06.03</t>
  </si>
  <si>
    <t>Divisória de granito com 3 cm de espessura, assentada com argamassa de cimento e areia no traço 1:3, na cor cinza</t>
  </si>
  <si>
    <t>050301</t>
  </si>
  <si>
    <t>06.04</t>
  </si>
  <si>
    <t>Verga/contraverga reta de concreto armado 10 x 5 cm, Fck = 15 MPa, inclusive forma, armação e desforma</t>
  </si>
  <si>
    <t>050607</t>
  </si>
  <si>
    <t>06.05</t>
  </si>
  <si>
    <t>Alvenaria de blocos cerâmicos 10 furos 10x20x20cm, assentados c/argamassa de cimento, cal hidratada CH1 e areia traço 1:0.5:8, juntas 12mm e espessura das paredes, s/ revestimento, 20cm(bloco comprado
praça de Vitória, posto obra)</t>
  </si>
  <si>
    <t>TOTAL 06</t>
  </si>
  <si>
    <t>07</t>
  </si>
  <si>
    <t>ESQUADRIAS, FERRAGENS, VIDROS E ESPELHOS</t>
  </si>
  <si>
    <t>060103</t>
  </si>
  <si>
    <t>07.01</t>
  </si>
  <si>
    <t>Marco de madeira de lei de 1ª (Peroba, Ipê, Angelim Pedra ou equivalente) com 15x3 cm de batente, nas dimensões de 0.80 x 2.10 m</t>
  </si>
  <si>
    <t>und</t>
  </si>
  <si>
    <t>060110</t>
  </si>
  <si>
    <t>07.02</t>
  </si>
  <si>
    <t>Marco de madeira de lei de 1ª (Peroba, Ipê, Angelim Pedra ou equivalente)com 15 x 3 cm de batente</t>
  </si>
  <si>
    <t>060113</t>
  </si>
  <si>
    <t>07.03</t>
  </si>
  <si>
    <t>Alizar de madeira de lei de 1ª (Peroba, Ipê, Angelim Pedra ou equivalente) 7 x 1,5 cm</t>
  </si>
  <si>
    <t>061303</t>
  </si>
  <si>
    <t>07.04</t>
  </si>
  <si>
    <t>Porta em madeira de lei tipo angelim pedra ou equiv.c/enchimento em madeira 1a.qualidade esp. 30mm p/ pintura, inclusive alizares, dobradiças e fechadura externa em latão cromado LaFonte ou equiv., exclusive marco, nas dim.: 0.80 x 2.10 m</t>
  </si>
  <si>
    <t>07.05</t>
  </si>
  <si>
    <t>Porta madeira 1ª correr p/vidro 30mm/ Guarnição 15cm/Alizar</t>
  </si>
  <si>
    <t>73910</t>
  </si>
  <si>
    <t>07.06</t>
  </si>
  <si>
    <t>Porta De Madeira Compensada Lisa Para Pintura, 120x210x3,5cm, 2 Folhas, Incluso Aduela 2a, Alizar 2a E Dobradiças</t>
  </si>
  <si>
    <t>-</t>
  </si>
  <si>
    <t>07.07</t>
  </si>
  <si>
    <t>Porta em madeira de lei tipo angelim pedra ou equiv.c/enchimento em madeira 1a.qualidade esp. 30mm p/ pintura, inclusive dobradiças e fechadura externa em latão cromado LaFonte ou equiv., exclusive marco e alizar, nas dim.: 1,10 x 2.50 m</t>
  </si>
  <si>
    <t>74136</t>
  </si>
  <si>
    <t>07.08</t>
  </si>
  <si>
    <t>Porta de Aço de Enrolar Tipo Grade, Chapa 16</t>
  </si>
  <si>
    <t>071701</t>
  </si>
  <si>
    <t>07.09</t>
  </si>
  <si>
    <t>Janela de correr para vidro em alumínio anodizado cor natural, linha 25, completa, incl. puxador com tranca, alizar, caixilho e contramarco, exclusive vidro</t>
  </si>
  <si>
    <t>071702</t>
  </si>
  <si>
    <t>07.10</t>
  </si>
  <si>
    <t>Báscula para vidro em alumínio anodizado cor natural, linha 25, completa, com tranca, caixilho, alizar e contramarco, exclusive vidro</t>
  </si>
  <si>
    <t>080102</t>
  </si>
  <si>
    <t>07.11</t>
  </si>
  <si>
    <t>Vidro plano transparente liso, com 4 mm de espessura</t>
  </si>
  <si>
    <t>080107</t>
  </si>
  <si>
    <t>07.12</t>
  </si>
  <si>
    <t>Vidro aramado esp. 6mm, colocado</t>
  </si>
  <si>
    <t>TOTAL 07</t>
  </si>
  <si>
    <t>08</t>
  </si>
  <si>
    <t>COBERTURA</t>
  </si>
  <si>
    <t>090221</t>
  </si>
  <si>
    <t>08.01</t>
  </si>
  <si>
    <t>Cobert. telha termoacust tipo forro aço galv trapez. 40, e=0.43mm, pint. face. sup. cor branca, face inf. plana revest. Pelicula PVC Text., incl. acess. fix. nucleo isolante poliuretano (injeção contínua) e=30mm, ref.
Isoeste, Sto André, Eternit, Metform ou equivalente</t>
  </si>
  <si>
    <t>090302</t>
  </si>
  <si>
    <t>08.02</t>
  </si>
  <si>
    <t>Rufo de chapa metálica nº 26 com largura de 30 cm</t>
  </si>
  <si>
    <t>08.03</t>
  </si>
  <si>
    <t>Calha em chapa de aço galvanizado número 24, desenvolvimento de 50 cm</t>
  </si>
  <si>
    <t>08.04</t>
  </si>
  <si>
    <t>Cobertura Policarbornado - Inclusive estrutura de sustentação</t>
  </si>
  <si>
    <t>TOTAL 08</t>
  </si>
  <si>
    <t>09</t>
  </si>
  <si>
    <t>IMPERMEABILIZAÇÃO</t>
  </si>
  <si>
    <t>09.01</t>
  </si>
  <si>
    <t>Impermeabilização de superfície com argamassa polimérica/membrana acrílica, 4 demãos, reforçada com véu de poliéster</t>
  </si>
  <si>
    <t>0100203</t>
  </si>
  <si>
    <t>09.02</t>
  </si>
  <si>
    <t>Pintura impermeabilizante com igolflex ou equivalente a 3 demãos</t>
  </si>
  <si>
    <t>0100208</t>
  </si>
  <si>
    <t>09.03</t>
  </si>
  <si>
    <t>Índice de imperm.c/ manta asfáltica atendendo NBR 9952, asfalto polimerizado esp.3mm, reforç.c/ filme int. polietileno, regul. base c/ arg.1:4 esp.mín.15mm, proteção mec. arg.1:4 esp.20mm e juntas dilat.</t>
  </si>
  <si>
    <t>TOTAL 09</t>
  </si>
  <si>
    <t>10</t>
  </si>
  <si>
    <t>REBAIXAMENTOS / FORROS</t>
  </si>
  <si>
    <t>0110201</t>
  </si>
  <si>
    <t>10.01</t>
  </si>
  <si>
    <t>Forro de gesso acabamento tipo liso</t>
  </si>
  <si>
    <t>TOTAL 10</t>
  </si>
  <si>
    <t>11</t>
  </si>
  <si>
    <t>REVESTIMENTOS DE PAREDE</t>
  </si>
  <si>
    <t>0120101</t>
  </si>
  <si>
    <t>11.01</t>
  </si>
  <si>
    <t>Chapisco de argamassa de cimento e areia média ou grossa lavada, no traço 1:3, espessura 5 mm</t>
  </si>
  <si>
    <t>0120301</t>
  </si>
  <si>
    <t>11.02</t>
  </si>
  <si>
    <t>Emboço de argamassa de cimento, cal hidratada CH1 e areia média ou grossa lavada no traço 1:0.5:6, espessura 20 mm</t>
  </si>
  <si>
    <t>0120303</t>
  </si>
  <si>
    <t>11.03</t>
  </si>
  <si>
    <t>Reboco tipo paulista de argamassa de cimento, cal hidratada CH1 e areia média ou grossa lavada no traço 1:0.5:6, espessura 25 mm</t>
  </si>
  <si>
    <t>0120201</t>
  </si>
  <si>
    <t>11.04</t>
  </si>
  <si>
    <t>Azulejo branco 15 x 15 cm, juntas a prumo, assentado com argamassa de cimento colante, inclusive rejuntamento com cimento branco, marcas de referência Eliane, Cecrisa ou Portobello</t>
  </si>
  <si>
    <t>TOTAL 11</t>
  </si>
  <si>
    <t>12</t>
  </si>
  <si>
    <t>PISOS E ACABAMENTOS (PEITORIS, SOLEIRAS, RODAPÉ)</t>
  </si>
  <si>
    <t>0130109</t>
  </si>
  <si>
    <t>12.01</t>
  </si>
  <si>
    <t>Lastro regularizado e impermeabilizado de concreto não estrutural, espessura de 8 cm</t>
  </si>
  <si>
    <t>0130103</t>
  </si>
  <si>
    <t>12.02</t>
  </si>
  <si>
    <t>Regularização de base p/ revestimento cerâmico, com argamassa de cimento e areia no traço 1:5, espessura 3cm</t>
  </si>
  <si>
    <t>0130219</t>
  </si>
  <si>
    <t>12.03</t>
  </si>
  <si>
    <t>Piso cerâmico 45x45cm, PEI 5, Cargo Plus Gray, marcas de referência Eliane, Cecrisa ou Portobello, assentado com argamassa de cimento colante, inclusive rejuntamento</t>
  </si>
  <si>
    <t>0130231</t>
  </si>
  <si>
    <t>12.04</t>
  </si>
  <si>
    <t>Piso argamassa alta resistência tipo granilite ou equiv de qualidade comprovada, esp de 10mm, com juntas plástica em quadros de 1m, na cor natural, com acabamento polido mecanizado, inclusive regularização
e=3.0cm</t>
  </si>
  <si>
    <t>0130308</t>
  </si>
  <si>
    <t>12.05</t>
  </si>
  <si>
    <t>Soleira de granito esp. 2 cm e largura de 15 cm</t>
  </si>
  <si>
    <t>0130317</t>
  </si>
  <si>
    <t>12.06</t>
  </si>
  <si>
    <t>Peitoril de granito cinza polido, 15 cm, esp. 3cm</t>
  </si>
  <si>
    <t>0130321</t>
  </si>
  <si>
    <t>12.07</t>
  </si>
  <si>
    <t>Rodapé de granito cinza esp. 2cm, h=7cm, assentado com argamassa de cimento, cal hidratada CH1 e areia no traço 1:0,5:8, incl. rejuntamento com cimento branco</t>
  </si>
  <si>
    <t>TOTAL 12</t>
  </si>
  <si>
    <t>13</t>
  </si>
  <si>
    <t>INSTALAÇÕES HIDRO-SSANITÁRIAS</t>
  </si>
  <si>
    <t>0140102</t>
  </si>
  <si>
    <t>13.01</t>
  </si>
  <si>
    <t>Fossa séptica de anéis pré-moldados de concreto, diâmetro 1.20 m, altura útil de 1.70m, completa, incluindo tampa c/visita de 60cm, concreto p/fundo esp.10 cm, e tubo para ligação ao filtro</t>
  </si>
  <si>
    <t>13.02</t>
  </si>
  <si>
    <t>Filtro anaeróbio retangular, em alvenaria com tijolos cerâmicos maciço, dimensões internas: 0,8 x 1,2 x 1,67 m, volume útil: 1152 l</t>
  </si>
  <si>
    <t>13.03</t>
  </si>
  <si>
    <t>Sumidoro circular, de anéis pré-moldados de concreto, diâmetro interno = 1,30 m, altura interna = 2,00 m</t>
  </si>
  <si>
    <t>0141101</t>
  </si>
  <si>
    <t>13.04</t>
  </si>
  <si>
    <t>Caixas de inspeção de alv. blocos concreto 9x19x39cm, dim, 60x60cm e Hmáx = 1m, com tampa de conc. esp. 5cm, lastro de conc. esp. 10cm, revest intern. c/ chapisco e reboco impermeabilizado, incl. escavação,
reaterro e enchimento</t>
  </si>
  <si>
    <t>0141102</t>
  </si>
  <si>
    <t>13.05</t>
  </si>
  <si>
    <t>Caixa de areia de alvenaria de blocos de concreto 9x19x39cm, dim. 60x60cm e Hmáx=1m, c/ tampa em concreto esp. 5cm, lastro concreto esp. 10cm, revestida intern. c/ chapisco e reboco impermeabilizante, incl. escavação e reaterro</t>
  </si>
  <si>
    <t>0141103</t>
  </si>
  <si>
    <t>13.06</t>
  </si>
  <si>
    <t>Caixa sifonada especial de alv. bloco conc.9x19x39cm, dim 60x60cm e Hmáx=1m, c/ tampa em concreto esp.5cm, lastro conc.esp.10cm, revest. intern. c/chap. e reb. impermeab. escav, reaterro e curva curta c/ visita e plug em pvc 100mm</t>
  </si>
  <si>
    <t>0141104</t>
  </si>
  <si>
    <t>13.07</t>
  </si>
  <si>
    <t>Caixa de gordura de alv. bloco concreto 9x19x39cm, dim.60x60cm e Hmáx=1m, com tampa em concreto esp.5cm, lastro concreto esp.10cm, revestida intern. c/ chapisco e reboco impermeab, escavação, reaterro e parede interna em concreto</t>
  </si>
  <si>
    <t>0141410</t>
  </si>
  <si>
    <t>13.08</t>
  </si>
  <si>
    <t>Tubo de PVC rígido soldável marrom, diâm. 25mm (3/4"), inclusive conexões</t>
  </si>
  <si>
    <t>0141411</t>
  </si>
  <si>
    <t>13.09</t>
  </si>
  <si>
    <t>Tubo de PVC rigido soldável marrom, diâm. 32mm (1"), inclusive conexões</t>
  </si>
  <si>
    <t>0141412</t>
  </si>
  <si>
    <t>13.10</t>
  </si>
  <si>
    <t>Tubo de PVC rígido soldável marrom, diâm. 40mm (11/4"), inclusive conexões</t>
  </si>
  <si>
    <t>0141414</t>
  </si>
  <si>
    <t>13.11</t>
  </si>
  <si>
    <t>Tubo de PVC rígido soldável marrom, diâm. 60mm (2"), inclusive conexões</t>
  </si>
  <si>
    <t>0141416</t>
  </si>
  <si>
    <t>13.12</t>
  </si>
  <si>
    <t>Tubo de PVC rígido soldável marrom, diâm. 85mm (3"), inclusive conexões</t>
  </si>
  <si>
    <t>0141906</t>
  </si>
  <si>
    <t>13.13</t>
  </si>
  <si>
    <t>Tubo de PVC rígido soldável branco, para esgoto, diâmetro 40mm (1 1/2"), inclusive conexões</t>
  </si>
  <si>
    <t>0141907</t>
  </si>
  <si>
    <t>13.14</t>
  </si>
  <si>
    <t>Tubo de PVC rígido soldável branco, para esgoto, diâmetro 50mm (2"), inclusive conexões</t>
  </si>
  <si>
    <t>0141908</t>
  </si>
  <si>
    <t>13.15</t>
  </si>
  <si>
    <t>Tubo de PVC rígido soldável branco, para esgoto, diâmetro 75mm (3"), inclusive conexões</t>
  </si>
  <si>
    <t>0141909</t>
  </si>
  <si>
    <t>13.16</t>
  </si>
  <si>
    <t>Tubo de PVC rígido soldável branco, para esgoto, diâmetro 100mm (4"), inclusive conexões</t>
  </si>
  <si>
    <t>0141910</t>
  </si>
  <si>
    <t>13.17</t>
  </si>
  <si>
    <t>Tubo de PVC rígido soldável branco, para esgoto, diâmetro 150mm (6"), inclusive conexões</t>
  </si>
  <si>
    <t>0142111</t>
  </si>
  <si>
    <t>13.18</t>
  </si>
  <si>
    <t>Caixa sifonada em PVC, diâm. 150mm, com grelha e porta grelha quadrados, em aço inox</t>
  </si>
  <si>
    <t>0142112</t>
  </si>
  <si>
    <t>13.19</t>
  </si>
  <si>
    <t>Caixa seca em PVC, diâm. 100mm, com grelha e porta grelha quadrados, em aço inox</t>
  </si>
  <si>
    <t>13.20</t>
  </si>
  <si>
    <t>Bomba recalque d'agua trifásica 3,0 HP/3 CV</t>
  </si>
  <si>
    <t>13.21</t>
  </si>
  <si>
    <t>Castelo Dágua Metálico - Capacidade 20.000 litros</t>
  </si>
  <si>
    <t>TOTAL 13</t>
  </si>
  <si>
    <t>INSTALAÇÕES ELÉTRICAS</t>
  </si>
  <si>
    <t>0150628</t>
  </si>
  <si>
    <t>14.01</t>
  </si>
  <si>
    <t>Caixa de embutir marca de referência Tigreflex, 4x2"</t>
  </si>
  <si>
    <t>0150629</t>
  </si>
  <si>
    <t>14.02</t>
  </si>
  <si>
    <t>Caixa de embutir marca de referência Tigreflex, 4x4"</t>
  </si>
  <si>
    <t>0150636</t>
  </si>
  <si>
    <t>14.03</t>
  </si>
  <si>
    <t>Caixa sextavada em PVC de 3x3x1 1/2", marca de referência Tigreflex</t>
  </si>
  <si>
    <t>0151420</t>
  </si>
  <si>
    <t>14.04</t>
  </si>
  <si>
    <t>Fio ou cabo de cobre termoplástico, com isolamento para 1000V, seção de 10.0 mm2</t>
  </si>
  <si>
    <t>0151421</t>
  </si>
  <si>
    <t>14.05</t>
  </si>
  <si>
    <t>Fio ou cabo de cobre termoplástico, com isolamento para 0.6/1000V - 70º, seção de 16.0 mm2</t>
  </si>
  <si>
    <t>0151422</t>
  </si>
  <si>
    <t>14.06</t>
  </si>
  <si>
    <t>Cabo de cobre termoplástico, com isolamento para 1000V, seção de 25.0 mm2</t>
  </si>
  <si>
    <t>0151425</t>
  </si>
  <si>
    <t>14.07</t>
  </si>
  <si>
    <t>Cabo de cobre termoplástico, com isolamento para 1000V, seção de 50 mm2</t>
  </si>
  <si>
    <t>0151426</t>
  </si>
  <si>
    <t>14.08</t>
  </si>
  <si>
    <t>Cabo de cobre termoplástico, com isolamento para 1000V, seção de 95.0 mm2</t>
  </si>
  <si>
    <t>0151402</t>
  </si>
  <si>
    <t>14.09</t>
  </si>
  <si>
    <t>Fio de cobre termoplástico, com isolamento para 750V, seção de 2.5 mm2</t>
  </si>
  <si>
    <t>0151403</t>
  </si>
  <si>
    <t>14.10</t>
  </si>
  <si>
    <t>Fio ou cabo de cobre termoplástico, com isolamento para 750V, seção de 4.0 mm2</t>
  </si>
  <si>
    <t>0151404</t>
  </si>
  <si>
    <t>14.11</t>
  </si>
  <si>
    <t>Fio ou cabo de cobre termoplástico, com isolamento para 750V, seção de 6.0 mm2</t>
  </si>
  <si>
    <t>0180201</t>
  </si>
  <si>
    <t>14.12</t>
  </si>
  <si>
    <t>Tomada padrão brasileiro linha branca, NBR 14136 2 polos + terra 10A/250V, com placa 4x2"</t>
  </si>
  <si>
    <t>0'180202</t>
  </si>
  <si>
    <t>14.13</t>
  </si>
  <si>
    <t>Tomada padrão brasileiro linha branca, NBR 14136 2 polos + terra 20A/250V, com placa 4x2"</t>
  </si>
  <si>
    <t>0180204</t>
  </si>
  <si>
    <t>14.14</t>
  </si>
  <si>
    <t>Interruptor de uma tecla simples 10A/250V, com placa 4x2"</t>
  </si>
  <si>
    <t>0180206</t>
  </si>
  <si>
    <t>14.15</t>
  </si>
  <si>
    <t>Interruptor de uma tecla paralelo 10A/250V, com placa 4x2"</t>
  </si>
  <si>
    <t>0180207</t>
  </si>
  <si>
    <t>14.16</t>
  </si>
  <si>
    <t>Interruptor de uma tecla simples 10A/250V e uma tomada 3 polos 10A/250V, padrão brasileiro, NBR 14136, linha branca, com placa 4x2"</t>
  </si>
  <si>
    <t>91961</t>
  </si>
  <si>
    <t>14.17</t>
  </si>
  <si>
    <t>Interruptor paralelo (2 módulos), 10a/250v, incluindo suporte e placa</t>
  </si>
  <si>
    <t>91969</t>
  </si>
  <si>
    <t>14.18</t>
  </si>
  <si>
    <t>Interruptor paralelo (3 módulos), 10a/250v, incluindo suporte e placa</t>
  </si>
  <si>
    <t>91957</t>
  </si>
  <si>
    <t>14.19</t>
  </si>
  <si>
    <t>Interruptor simples (1 módulo) com interruptor paralelo (1 módulo), 10a/250v, incluindo suporte e placa</t>
  </si>
  <si>
    <t>91979</t>
  </si>
  <si>
    <t>14.20</t>
  </si>
  <si>
    <t>Interruptor intermediário (1 módulo), 10a/250v, incluindo suporte e placa</t>
  </si>
  <si>
    <t>0151334</t>
  </si>
  <si>
    <t>14.21</t>
  </si>
  <si>
    <t>Disjuntor Compacto em caixa moldada tripolar 200 A, 50KA 220/240V / 25KA 380/415V 20KA/440V (NBR IEC 60947-2), Ref. Siemens, GE, Schneider ou equivalente</t>
  </si>
  <si>
    <t>0151331</t>
  </si>
  <si>
    <t>14.22</t>
  </si>
  <si>
    <t>Mini-Disjuntor tripolar 80 A, curva C - 5KA 240VCA (NBR IEC 60947-2), Ref. Siemens, GE, Schneider ou equivalente</t>
  </si>
  <si>
    <t>0151339</t>
  </si>
  <si>
    <t>14.23</t>
  </si>
  <si>
    <t>Mini-Disjuntor tripolar 125 A, curva C - 15KA 240VCA (NBR IEC 60947-2), Ref. Siemens, GE, Schneider ou equivalente</t>
  </si>
  <si>
    <t>0151338</t>
  </si>
  <si>
    <t>14.24</t>
  </si>
  <si>
    <t>Mini-Disjuntor monopolar 10 A, curva C - 5KA 220/127VCA (NBR IEC 60947-2), Ref. Siemens, GE, Schneider ou equivalente</t>
  </si>
  <si>
    <t>0151301</t>
  </si>
  <si>
    <t>14.25</t>
  </si>
  <si>
    <t>Mini-Disjuntor monopolar 16 A, curva C - 5KA 220/127VCA (NBR IEC 60947-2), Ref. Siemens, GE, Schneider ou equivalente</t>
  </si>
  <si>
    <t>0151302</t>
  </si>
  <si>
    <t>14.26</t>
  </si>
  <si>
    <t>Mini-Disjuntor monopolar 20 A, curva C - 5KA 220/127VCA (NBR IEC 60947-2), Ref. Siemens, GE, Schneider ou equivalente</t>
  </si>
  <si>
    <t>0151303</t>
  </si>
  <si>
    <t>14.27</t>
  </si>
  <si>
    <t>Mini-Disjuntor monopolar 25 A, curva C - 5KA 220/127VCA (NBR IEC 60947-2), Ref. Siemens, GE, Schneider ou equivalente</t>
  </si>
  <si>
    <t>0151305</t>
  </si>
  <si>
    <t>14.28</t>
  </si>
  <si>
    <t>Mini-Disjuntor monopolar 40 A, curva C - 5KA 220/127VCA (NBR IEC 60947-2), Ref. Siemens, GE, Schneider ou equivalente</t>
  </si>
  <si>
    <t>0151307</t>
  </si>
  <si>
    <t>14.29</t>
  </si>
  <si>
    <t>Mini-Disjuntor bipolar 20 A, curva C - 5KA 220/127VCA (NBR IEC 60947-2), Ref. Siemens, GE, Schneider ou equivalente</t>
  </si>
  <si>
    <t>0151322</t>
  </si>
  <si>
    <t>14.30</t>
  </si>
  <si>
    <t>Mini-Disjuntor bipolar 32 A, curva C - 5KA 220/127VCA (NBR IEC 60947-2), Ref. Siemens, GE, Schneider ou equivalente</t>
  </si>
  <si>
    <t>0151309</t>
  </si>
  <si>
    <t>14.31</t>
  </si>
  <si>
    <t>Mini-Disjuntor tripolar 16 A, curva C - 5KA 220/127VCA (NBR IEC 60947-2), Ref. Siemens, GE, Schneider ou equivalente</t>
  </si>
  <si>
    <t>0151327</t>
  </si>
  <si>
    <t>14.32</t>
  </si>
  <si>
    <t>Mini-Disjuntor tripolar 20 A, curva C - 5KA 220/127VCA (NBR IEC 60947-2), Ref. Siemens, GE, Schneider ou equivalente</t>
  </si>
  <si>
    <t>0151350</t>
  </si>
  <si>
    <t>14.33</t>
  </si>
  <si>
    <t>Interruptor Diferencial DR 16A a 25A, 30mA, 2 módulos</t>
  </si>
  <si>
    <t>0151351</t>
  </si>
  <si>
    <t>14.34</t>
  </si>
  <si>
    <t>Interruptor Diferencial DR 30A a 40A, 30mA, 2 módulos</t>
  </si>
  <si>
    <t>0151337</t>
  </si>
  <si>
    <t>14.35</t>
  </si>
  <si>
    <t>Dispositivo de proteção contra surto (DPS) bipolar, tensão nominal máxima 275VCA, corente de surto máxima 40KA.</t>
  </si>
  <si>
    <t>0151132</t>
  </si>
  <si>
    <t>14.36</t>
  </si>
  <si>
    <t>Eletroduto flexível corrugado 3/4" , marca de referência TIGRE</t>
  </si>
  <si>
    <t>0151133</t>
  </si>
  <si>
    <t>14.37</t>
  </si>
  <si>
    <t>Eletroduto flexível corrugado 1" , marca de referência TIGRE</t>
  </si>
  <si>
    <t>0151137</t>
  </si>
  <si>
    <t>14.38</t>
  </si>
  <si>
    <t>Eletroduto PEAD, cor preta, diam. 1.1/2", marca ref. Kanaflex ou equivalente</t>
  </si>
  <si>
    <t>0151140</t>
  </si>
  <si>
    <t>14.39</t>
  </si>
  <si>
    <t>Eletroduto PEAD, cor preta, diam. 3", marca ref. Kanaflex ou equivalente</t>
  </si>
  <si>
    <t>97592</t>
  </si>
  <si>
    <t>14.40</t>
  </si>
  <si>
    <t>Luminária Tipo Plafon, Sobrepor com 01 Lâmpada LED</t>
  </si>
  <si>
    <t>97605</t>
  </si>
  <si>
    <t>14.41</t>
  </si>
  <si>
    <t>Luminária Arandela Tipo Meia-Lua, com 01 Lâmpada LED</t>
  </si>
  <si>
    <t>0150309</t>
  </si>
  <si>
    <t>14.42</t>
  </si>
  <si>
    <t>Quadro de distribuição de energia, de embutir, com 32 divisões modulares, com barramento</t>
  </si>
  <si>
    <t>0150306</t>
  </si>
  <si>
    <t>14.43</t>
  </si>
  <si>
    <t>Quadro de distribuição de energia, de embutir, com 12 divisões modulares com barramento</t>
  </si>
  <si>
    <t>0150615</t>
  </si>
  <si>
    <t>14.44</t>
  </si>
  <si>
    <t>Caixa de passagem de alvenaria de blocos de concreto 9x19x39cm, dimensões de 40x40x50cm, com revestimento interno em chapisco e reboco, tampa de concreto esp.5cm e lastro de brita 5 cm</t>
  </si>
  <si>
    <t>0151711</t>
  </si>
  <si>
    <t>14.45</t>
  </si>
  <si>
    <t>Padrão de entrada de energia elétrica, trifásico, entrada subterrânea, a 4 fios, carga instalada em muro de 57001 até 75000W - 220/127V, exclusive derivação de ramal de entrada subterrânea</t>
  </si>
  <si>
    <t>TOTAL 14</t>
  </si>
  <si>
    <t>15</t>
  </si>
  <si>
    <t>CABEAMENTO ESTRUTURADO (LÓGICA / TELEFONE / DADOS / VOZ / SONORIZAÇÃO)</t>
  </si>
  <si>
    <t>15.01</t>
  </si>
  <si>
    <t>15.02</t>
  </si>
  <si>
    <t>15.03</t>
  </si>
  <si>
    <t>15.04</t>
  </si>
  <si>
    <t>0150632</t>
  </si>
  <si>
    <t>15.05</t>
  </si>
  <si>
    <t>Caixa de passagem 150x150x80mm, chapa 18, com tampa parafusada</t>
  </si>
  <si>
    <t>0150634</t>
  </si>
  <si>
    <t>15.06</t>
  </si>
  <si>
    <t>Caixa de passagem 300x300x120mm, chapa 18, com tampa parafusada</t>
  </si>
  <si>
    <t>83369</t>
  </si>
  <si>
    <t>15.07</t>
  </si>
  <si>
    <t>Quadro de distribuição para telefone n.3, 40x40x12cm em chapa metálica, de embutir</t>
  </si>
  <si>
    <t>15.08</t>
  </si>
  <si>
    <t>Mini Rack - 10U x 570 mm Suspenso</t>
  </si>
  <si>
    <t>98307</t>
  </si>
  <si>
    <t>15.09</t>
  </si>
  <si>
    <t>Tomada de Rede - RJ45</t>
  </si>
  <si>
    <t>TOTAL 15</t>
  </si>
  <si>
    <t>16</t>
  </si>
  <si>
    <t>INSTALAÇÕES SPDA</t>
  </si>
  <si>
    <t>0160317</t>
  </si>
  <si>
    <t>16.01</t>
  </si>
  <si>
    <t>Cabo de cobre nú 50mm2, ref. TEL 5750, marca de referência Termotécnica ou equivalente</t>
  </si>
  <si>
    <t>0160318</t>
  </si>
  <si>
    <t>16.02</t>
  </si>
  <si>
    <t>Cabo de cobre nú 35mm2, ref. TEL 5735, marca de referência Termotécnica ou equivalente</t>
  </si>
  <si>
    <t>0160316</t>
  </si>
  <si>
    <t>16.03</t>
  </si>
  <si>
    <t>Caixa de inspeção em PVC, diâmetro 300 mm, ref TEL-552, marca de referência Termotécnica ou equivalente, inclusive escavação e reaterro</t>
  </si>
  <si>
    <t>16.04</t>
  </si>
  <si>
    <t>Caixa inspeção em polipropileno 200x90x70mm</t>
  </si>
  <si>
    <t>0160312</t>
  </si>
  <si>
    <t>16.05</t>
  </si>
  <si>
    <t>Kit completo para solda Exotérmica (Molde HCL 5/8" Ref: TEL905611 / Cartucho n° 115 Ref: TEL 909115 / Alicate Z 201 Ref: TEL 998201), marca de referência Termotécnica ou equivalente</t>
  </si>
  <si>
    <t>0160311</t>
  </si>
  <si>
    <t>16.06</t>
  </si>
  <si>
    <t>Haste de terra tipo COPPERWELD - 5/8" x 2.40m</t>
  </si>
  <si>
    <t>0160309</t>
  </si>
  <si>
    <t>16.07</t>
  </si>
  <si>
    <t>Terminal aéreo em latão (captor), com conector e fixação horizontal 5/16"x250mm, ref. TEL-024, inclusive vedação dos furos com poliuretano ref. TEL 5905, marca de ref. Termotécnica ou equivalente</t>
  </si>
  <si>
    <t>0160319</t>
  </si>
  <si>
    <t>16.08</t>
  </si>
  <si>
    <t>Presilha de latão ref. 744, inclusive parafuso fenda DN 4,2x32mm e bucha nylon DN 6mm e vedação dos furos com poliuretano ref. 5905, marca de ref. Termotécnica ou equivalente</t>
  </si>
  <si>
    <t>0160310</t>
  </si>
  <si>
    <t>16.09</t>
  </si>
  <si>
    <t>Conector de medição em latão com 2 parafusos para cabos de 16 a 50 mm2, ref. TEL-562, Termotécnica ou equivalente</t>
  </si>
  <si>
    <t>0160315</t>
  </si>
  <si>
    <t>16.10</t>
  </si>
  <si>
    <t>Mastro telescópico 5mx2", uma descida, incl. base de fixação, captor, conj.de contraventagem c/abraçadeira p/3 estais em tubo e demais acessórios excl. cabo de cobre de descida e suportes isoladores,
ref. Termotécnica ou equiv</t>
  </si>
  <si>
    <t>0160304</t>
  </si>
  <si>
    <t>16.11</t>
  </si>
  <si>
    <t>Pára-raios tipo franklim incluindo base de fixação, conjunto de contraventagem c/abraçadeira p/3 estais em tubo e demais acessórios c/exceção do cabo de cobre de descida e suportes isoladores</t>
  </si>
  <si>
    <t>TOTAL 16</t>
  </si>
  <si>
    <t>17</t>
  </si>
  <si>
    <t>INSTALAÇÕES DE INCÊNDIO</t>
  </si>
  <si>
    <t>0160604</t>
  </si>
  <si>
    <t>17.01</t>
  </si>
  <si>
    <t>Extintor de incêndio de água pressurizada capacidade 2A (10L), inclusive suporte para fixação e EXCLUSIVE placa sinalizadora em PVC Fotoluminescente</t>
  </si>
  <si>
    <t>0160605</t>
  </si>
  <si>
    <t>17.02</t>
  </si>
  <si>
    <t>Extintor de incêndio portátil de pó químico ABC com capacidade 2A-20B:C (6 kg), inclusive suporte para fixação, EXCLUSIVE placa sinalizadora em PVC fotoluminescente</t>
  </si>
  <si>
    <t>0160606</t>
  </si>
  <si>
    <t>17.03</t>
  </si>
  <si>
    <t>Extintor de incêndio de gás carbônico CO2 5 B:C (6 Kg), inclusive suporte para fixação, EXCLUSIVE placa sinalizadora em PVC fotoluminescente</t>
  </si>
  <si>
    <t>17.04</t>
  </si>
  <si>
    <t>Extintor de incêndio PQS (4 KG)</t>
  </si>
  <si>
    <t>0160612</t>
  </si>
  <si>
    <t>17.05</t>
  </si>
  <si>
    <t>Placa de sinalização de segurança CODIGO 14 - 315/158(NBR 13.434); CÓDIGO S3(NT 14/2010-ES) ("SAIDA DE EMERGÊNCIA" - seta vertical)</t>
  </si>
  <si>
    <t>0160613</t>
  </si>
  <si>
    <t>17.06</t>
  </si>
  <si>
    <t>Ponto para iluminação de emergência completo, inclusive bloco autônomo de iluminação 2x9W com tomada universal</t>
  </si>
  <si>
    <t>0160673</t>
  </si>
  <si>
    <t>17.07</t>
  </si>
  <si>
    <t>Fornecimento e instalação de Central de alarme de incêndio endereçável, capacidade até: 256 endereços, 4 laços com bateria Ref. Walmonof, Abafire, Deltafire ou equivalente</t>
  </si>
  <si>
    <t>0160674</t>
  </si>
  <si>
    <t>17.08</t>
  </si>
  <si>
    <t>Fornecimento e instalação de Acionador manual de alarme de incêndio endereçavel, tipo quebra vidro</t>
  </si>
  <si>
    <t>0160676</t>
  </si>
  <si>
    <t>17.09</t>
  </si>
  <si>
    <t>Fornecimento e instalação de Sirene eletronica média tipo corneta</t>
  </si>
  <si>
    <t>0160675</t>
  </si>
  <si>
    <t>17.10</t>
  </si>
  <si>
    <t>Fornecimento e instalação de Detector de fumaça óptico endereçavel Bivolt 12/24V para parede ou teto</t>
  </si>
  <si>
    <t>17.11</t>
  </si>
  <si>
    <t>Barra Anti-pânico Dupla, Cega Lado Oposto</t>
  </si>
  <si>
    <t>17.12</t>
  </si>
  <si>
    <t>Barra Anti-pânico Simples, Cega Lado Oposto</t>
  </si>
  <si>
    <t>0160603</t>
  </si>
  <si>
    <t>17.13</t>
  </si>
  <si>
    <t>Hidrante de recalque no passeio em caixa metálica de 40x60x40cm, incl. registro globo angular 90º de 63mm, adaptador p/ engate rápido e tampa c/ corrente</t>
  </si>
  <si>
    <t>0160671</t>
  </si>
  <si>
    <t>17.14</t>
  </si>
  <si>
    <t>Hidrante de parede, com abrigo em chapa, 80x90x17cm, com suporte e mangueiras 2 x 15m 63mm, adaptador rosca fêmea e engate rápido, esguicho em latão regulavel, registro globo angular 45º/ 63mm</t>
  </si>
  <si>
    <t>17.15</t>
  </si>
  <si>
    <t>Tubo de aço carbono, inclusive conexões, diâm. 65mm (21/2")</t>
  </si>
  <si>
    <t>0180301</t>
  </si>
  <si>
    <t>17.16</t>
  </si>
  <si>
    <t>Bomba centrífuga trifásica 5CV, modelo 620 Dancor, ou equivalente</t>
  </si>
  <si>
    <t>TOTAL 17</t>
  </si>
  <si>
    <t>18</t>
  </si>
  <si>
    <t>APARELHOS / ACESSÓRIOS SANITÁRIOS E BANCADAS</t>
  </si>
  <si>
    <t>0170108</t>
  </si>
  <si>
    <t>18.01</t>
  </si>
  <si>
    <t>Saboneteira de louça branca, 15x15cm, marcas de referência Deca, Celite ou Ideal Standard.</t>
  </si>
  <si>
    <t>0170115</t>
  </si>
  <si>
    <t>18.02</t>
  </si>
  <si>
    <t>Cuba louça de embutir redonda, 30cm, L-41, completa, marcas de referência Deca, Celite ou Ideal Standard, incl. válvula e sifão, exclusive torneira</t>
  </si>
  <si>
    <t>0170135</t>
  </si>
  <si>
    <t>18.03</t>
  </si>
  <si>
    <t>Bacia sifonada de louça branca para portadores de necessidades especiais, Vogue Plus Conforto - Linha Conforto, mod P51, incl. assento com abertura frontal, ref.AP52,marca de ref. Deca ou equivalente</t>
  </si>
  <si>
    <t>0170136</t>
  </si>
  <si>
    <t>18.04</t>
  </si>
  <si>
    <t>Bacia sanitária de louça branca, com caixa acoplada duplo acionamento, marca de ref. Deca Linha Ravena ou equivalente, inclusive assento plástico e acessórios de fixação</t>
  </si>
  <si>
    <t>0170137</t>
  </si>
  <si>
    <t>18.05</t>
  </si>
  <si>
    <t>Mictório de louça branca, com sifão integrado, mod. M712 marca de ref. Deca ou equivalente, inclusive engates cromados</t>
  </si>
  <si>
    <t>0170220</t>
  </si>
  <si>
    <t>18.06</t>
  </si>
  <si>
    <t>Bancada de granito com espessura de 2 cm</t>
  </si>
  <si>
    <t>0170304</t>
  </si>
  <si>
    <t>18.07</t>
  </si>
  <si>
    <t>Torneira pressão cromada diâm. 1/2" para lavatório, marcas de referência Fabrimar, Deca ou Docol</t>
  </si>
  <si>
    <t>0170313</t>
  </si>
  <si>
    <t>18.08</t>
  </si>
  <si>
    <t>Torneira pressão cromada, diam. 1/2" para tanque, marcas de referência Fabrimar, Deca ou Docol</t>
  </si>
  <si>
    <t>0170315</t>
  </si>
  <si>
    <t>18.09</t>
  </si>
  <si>
    <t>Torneira pressão cromada diam. 1/2" para pia, marcas de referência Fabrimar, Deca ou Docol</t>
  </si>
  <si>
    <t>0170317</t>
  </si>
  <si>
    <t>18.10</t>
  </si>
  <si>
    <t>Registro de pressão com canopla cromada diam. 20mm (3/4"), marcas de referência Fabrimar, Deca ou Docol</t>
  </si>
  <si>
    <t>0170329</t>
  </si>
  <si>
    <t>18.11</t>
  </si>
  <si>
    <t>Registro de gaveta com canopla cromada diam. 25mm (1"), marcas de referência Fabrimar, Deca ou Docol</t>
  </si>
  <si>
    <t>0170330</t>
  </si>
  <si>
    <t>18.12</t>
  </si>
  <si>
    <t>Registro de gaveta com canopla cromada diam 32mm (11/4"), marcas de referência Fabrimar, Deca ou Docol</t>
  </si>
  <si>
    <t>0170331</t>
  </si>
  <si>
    <t>18.13</t>
  </si>
  <si>
    <t xml:space="preserve">Registro de gaveta com canopla cromada, diam. 40mm (11/2"), marcas de referência Fabrimar, Deca ou Docol </t>
  </si>
  <si>
    <t>0170326</t>
  </si>
  <si>
    <t>18.14</t>
  </si>
  <si>
    <t>Registro de gaveta bruto diam. 80mm (3")</t>
  </si>
  <si>
    <t>0170346</t>
  </si>
  <si>
    <t>18.15</t>
  </si>
  <si>
    <t>Válvula de descarga com canopla cromada de 40mm (11/2"), marcas de referência Fabrimar, Deca ou Docol</t>
  </si>
  <si>
    <t>0170354</t>
  </si>
  <si>
    <t>18.16</t>
  </si>
  <si>
    <t>Chuveiro completo, linha anti-vandalismo, marcas de referência Fabrimar, Deca ou Docol</t>
  </si>
  <si>
    <t>0170512</t>
  </si>
  <si>
    <t>18.17</t>
  </si>
  <si>
    <t>Cuba de aço inox n° 1(dim.460x300x150)mm, marcas de referência Franke, Strake, tramontina, inclusive válvula de metal 31/2" e sifão cromado 1 x 1/2", excl. torneira</t>
  </si>
  <si>
    <t>0170514</t>
  </si>
  <si>
    <t>18.18</t>
  </si>
  <si>
    <t>Tanque simples de aço inox Fischer, mod. TQ1-S AISI 304, ou equivalente nas marcas Metalpress ou Mekal, inclusive válvula de metal 1 1/4" e sifão cromado 2", excl. torneira</t>
  </si>
  <si>
    <t>18.19</t>
  </si>
  <si>
    <t>Barra de apoio reta, em aco inox polido, comprimento 80cm, diâmetro mínimo 3cm</t>
  </si>
  <si>
    <t>TOTAL 18</t>
  </si>
  <si>
    <t>19</t>
  </si>
  <si>
    <t>PINTURAS</t>
  </si>
  <si>
    <t>0190103</t>
  </si>
  <si>
    <t>19.01</t>
  </si>
  <si>
    <t>Emassamento de paredes e forros, com duas demãos de massa acrílica, marcas de referência Suvinil, Coral ou Metalatex</t>
  </si>
  <si>
    <t>0190106</t>
  </si>
  <si>
    <t>19.02</t>
  </si>
  <si>
    <t>Pintura com tinta acrílica, marcas de referência Suvinil, Coral e Metalatex, inclusive selador acrílico, em paredes e forros, a duas demãos</t>
  </si>
  <si>
    <t>0190306</t>
  </si>
  <si>
    <t>19.03</t>
  </si>
  <si>
    <t>Pintura com verniz filtro solar fosco, linha Premium, em madeira, a três demãos, marcas de referência Suvinil, Coral ou Metalatex</t>
  </si>
  <si>
    <t>TOTAL 19</t>
  </si>
  <si>
    <t>20</t>
  </si>
  <si>
    <t>GUARDA-CORPO / CORRIMÃO / SERVIÇOS COMPLEMENTARES</t>
  </si>
  <si>
    <t>0210301</t>
  </si>
  <si>
    <t>20.01</t>
  </si>
  <si>
    <t>Corrimão de tubo de ferro galvanizado diâmetro 3" com chumbadores a cada 1.50m, inclusive pintura a óleo ou esmalte</t>
  </si>
  <si>
    <t>20.02</t>
  </si>
  <si>
    <t>Guarda-corpo de aço galvanizado de 1,10m, montantes tubulares de 1.1/4 m" espaçados de 1,20m, travessa superior de 1.1/2", gradil formado por tubos horizontais de 1" e verticais de 3/4", fixado com chumbador mecânico</t>
  </si>
  <si>
    <t>0200326</t>
  </si>
  <si>
    <t>20.03</t>
  </si>
  <si>
    <t>Fornecimento e plantio de grama em placas tipo esmeralda, inclusive fornecimento de terra vegetal</t>
  </si>
  <si>
    <t>0200401</t>
  </si>
  <si>
    <t>20.04</t>
  </si>
  <si>
    <t>Limpeza geral da obra (edificação)</t>
  </si>
  <si>
    <t>TOTAL 20</t>
  </si>
  <si>
    <t>21</t>
  </si>
  <si>
    <t>PROJETO DE ESTRUTURA METÁLICA (COBERTURA)</t>
  </si>
  <si>
    <t>21.01</t>
  </si>
  <si>
    <t>PROJETO DE ESTRUTURA METÁLICA</t>
  </si>
  <si>
    <t>TOTAL 21</t>
  </si>
  <si>
    <t>T O T A L  G E R A L</t>
  </si>
  <si>
    <r>
      <t xml:space="preserve">Importa  a presente medição em R$ 158.894,58 (Cento e cinquenta e oito mil, oitocentos e noventa e quatro reais e cinquenta e oito centavos) </t>
    </r>
    <r>
      <rPr>
        <sz val="11"/>
        <color rgb="FFFF0000"/>
        <rFont val="Arial"/>
        <family val="2"/>
      </rPr>
      <t>acrescido de R$ 105.268,18  (Cento e cinco mil, duzentos e sessenta e oito reais e dezoito centavos.) referente ao reajuste contratual.</t>
    </r>
  </si>
  <si>
    <t>TOTAL ACUMULADO SEM REAJUSTE</t>
  </si>
  <si>
    <t>SALDO DO  CONTRATO SEM REAJUSTE</t>
  </si>
  <si>
    <t xml:space="preserve">ACUMULADO ATÉ A 13ª BM </t>
  </si>
  <si>
    <t>FOI CONSIDERADO VALOR ATE 12 BM + 13 BM CONSIDERANDO VALOR DE REAJUSTE.</t>
  </si>
  <si>
    <t xml:space="preserve">ACUMULADO ATÉ A 14ª BM </t>
  </si>
  <si>
    <t>VALOR REAJUSTE 14 BM</t>
  </si>
  <si>
    <t>TOTAL 14ª BM</t>
  </si>
  <si>
    <t>VALOR TOTAL MENOS O BANHEIRO</t>
  </si>
  <si>
    <t>SALDO DO  CONTRATO COM REAJUSTE</t>
  </si>
  <si>
    <t>CONTRATADA</t>
  </si>
  <si>
    <t>TOTAL DO CONTRATO SEM REAJUSTE</t>
  </si>
  <si>
    <t>Indice de reajustamento contratado usado data base Fev/2020 - INCC - Col 35 - Indice - 41.933%.</t>
  </si>
  <si>
    <t>VALOR TOTAL 14 BM</t>
  </si>
  <si>
    <t xml:space="preserve">OBS: FOI GLOSADO O ITEM DO BANHEIRO PAGO NO 13° BM NO VALOR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</si>
</sst>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.00_-;\-* #,##0.00_-;_-* &quot;-&quot;???_-;_-@_-"/>
    <numFmt numFmtId="165" formatCode="#,##0.000"/>
    <numFmt numFmtId="166" formatCode="dd/mm/yy;@"/>
    <numFmt numFmtId="167" formatCode="#,##0.0000"/>
    <numFmt numFmtId="171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Arial Black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color indexed="10"/>
      <name val="Arial"/>
      <family val="2"/>
    </font>
    <font>
      <sz val="11"/>
      <color indexed="12"/>
      <name val="Arial"/>
      <family val="2"/>
    </font>
    <font>
      <sz val="11"/>
      <color rgb="FFFF0000"/>
      <name val="Arial"/>
      <family val="2"/>
    </font>
    <font>
      <sz val="10"/>
      <color rgb="FF000000"/>
      <name val="Calibri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Protection="0"/>
    <xf numFmtId="12" fontId="2" fillId="0" borderId="0" applyFont="0" applyFill="0" applyProtection="0"/>
    <xf numFmtId="12" fontId="2" fillId="0" borderId="0" applyFont="0" applyFill="0" applyProtection="0"/>
    <xf numFmtId="164" fontId="2" fillId="0" borderId="0" applyFont="0" applyFill="0" applyProtection="0"/>
    <xf numFmtId="0" fontId="12" fillId="0" borderId="0"/>
    <xf numFmtId="44" fontId="2" fillId="0" borderId="0" applyFont="0" applyFill="0" applyBorder="0" applyAlignment="0" applyProtection="0"/>
  </cellStyleXfs>
  <cellXfs count="195">
    <xf numFmtId="0" fontId="0" fillId="0" borderId="0" xfId="0"/>
    <xf numFmtId="0" fontId="3" fillId="2" borderId="1" xfId="4" applyFont="1" applyFill="1" applyBorder="1"/>
    <xf numFmtId="2" fontId="3" fillId="2" borderId="1" xfId="4" applyNumberFormat="1" applyFont="1" applyFill="1" applyBorder="1"/>
    <xf numFmtId="0" fontId="3" fillId="2" borderId="1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 vertical="center"/>
    </xf>
    <xf numFmtId="0" fontId="3" fillId="3" borderId="0" xfId="4" applyFont="1" applyFill="1" applyAlignment="1">
      <alignment vertical="top"/>
    </xf>
    <xf numFmtId="0" fontId="4" fillId="4" borderId="1" xfId="4" applyFont="1" applyFill="1" applyBorder="1" applyAlignment="1">
      <alignment horizontal="center" vertical="center"/>
    </xf>
    <xf numFmtId="0" fontId="5" fillId="5" borderId="1" xfId="4" applyFont="1" applyFill="1" applyBorder="1"/>
    <xf numFmtId="0" fontId="5" fillId="5" borderId="1" xfId="4" applyFont="1" applyFill="1" applyBorder="1" applyAlignment="1">
      <alignment vertical="center"/>
    </xf>
    <xf numFmtId="2" fontId="5" fillId="5" borderId="1" xfId="4" applyNumberFormat="1" applyFont="1" applyFill="1" applyBorder="1" applyAlignment="1">
      <alignment vertical="center"/>
    </xf>
    <xf numFmtId="165" fontId="5" fillId="2" borderId="1" xfId="5" applyNumberFormat="1" applyFont="1" applyFill="1" applyBorder="1" applyAlignment="1">
      <alignment vertical="center"/>
    </xf>
    <xf numFmtId="165" fontId="5" fillId="6" borderId="1" xfId="5" applyNumberFormat="1" applyFont="1" applyFill="1" applyBorder="1" applyAlignment="1">
      <alignment horizontal="center" vertical="center"/>
    </xf>
    <xf numFmtId="2" fontId="5" fillId="6" borderId="1" xfId="5" applyNumberFormat="1" applyFont="1" applyFill="1" applyBorder="1" applyAlignment="1">
      <alignment horizontal="center" vertical="center"/>
    </xf>
    <xf numFmtId="2" fontId="5" fillId="6" borderId="1" xfId="5" applyNumberFormat="1" applyFont="1" applyFill="1" applyBorder="1" applyAlignment="1">
      <alignment horizontal="center" vertical="center" wrapText="1"/>
    </xf>
    <xf numFmtId="0" fontId="3" fillId="0" borderId="0" xfId="4" applyFont="1" applyAlignment="1">
      <alignment vertical="top"/>
    </xf>
    <xf numFmtId="0" fontId="5" fillId="2" borderId="1" xfId="4" applyFont="1" applyFill="1" applyBorder="1" applyAlignment="1">
      <alignment vertical="center" wrapText="1"/>
    </xf>
    <xf numFmtId="2" fontId="5" fillId="2" borderId="1" xfId="4" applyNumberFormat="1" applyFont="1" applyFill="1" applyBorder="1" applyAlignment="1">
      <alignment vertical="center" wrapText="1"/>
    </xf>
    <xf numFmtId="2" fontId="5" fillId="5" borderId="1" xfId="5" applyNumberFormat="1" applyFont="1" applyFill="1" applyBorder="1"/>
    <xf numFmtId="4" fontId="5" fillId="2" borderId="1" xfId="5" applyNumberFormat="1" applyFont="1" applyFill="1" applyBorder="1" applyAlignment="1">
      <alignment vertical="center"/>
    </xf>
    <xf numFmtId="49" fontId="5" fillId="6" borderId="1" xfId="5" applyNumberFormat="1" applyFont="1" applyFill="1" applyBorder="1" applyAlignment="1">
      <alignment horizontal="center" vertical="center"/>
    </xf>
    <xf numFmtId="49" fontId="5" fillId="6" borderId="1" xfId="4" applyNumberFormat="1" applyFont="1" applyFill="1" applyBorder="1" applyAlignment="1">
      <alignment horizontal="center" vertical="center"/>
    </xf>
    <xf numFmtId="166" fontId="5" fillId="6" borderId="1" xfId="4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5" fontId="6" fillId="6" borderId="1" xfId="5" applyNumberFormat="1" applyFont="1" applyFill="1" applyBorder="1" applyAlignment="1">
      <alignment horizontal="center" vertical="center" wrapText="1"/>
    </xf>
    <xf numFmtId="165" fontId="5" fillId="6" borderId="1" xfId="5" applyNumberFormat="1" applyFont="1" applyFill="1" applyBorder="1" applyAlignment="1">
      <alignment horizontal="center" vertical="center" wrapText="1"/>
    </xf>
    <xf numFmtId="4" fontId="5" fillId="6" borderId="1" xfId="5" applyNumberFormat="1" applyFont="1" applyFill="1" applyBorder="1" applyAlignment="1">
      <alignment horizontal="center" vertical="center" wrapText="1"/>
    </xf>
    <xf numFmtId="0" fontId="6" fillId="2" borderId="1" xfId="5" applyNumberFormat="1" applyFont="1" applyFill="1" applyBorder="1" applyAlignment="1">
      <alignment horizontal="center" vertical="center" wrapText="1"/>
    </xf>
    <xf numFmtId="49" fontId="6" fillId="6" borderId="1" xfId="3" applyNumberFormat="1" applyFont="1" applyFill="1" applyBorder="1" applyAlignment="1">
      <alignment horizontal="center" vertical="center" wrapText="1"/>
    </xf>
    <xf numFmtId="39" fontId="5" fillId="6" borderId="1" xfId="5" applyNumberFormat="1" applyFont="1" applyFill="1" applyBorder="1" applyAlignment="1">
      <alignment horizontal="center" vertical="center" wrapText="1"/>
    </xf>
    <xf numFmtId="14" fontId="5" fillId="6" borderId="1" xfId="5" applyNumberFormat="1" applyFont="1" applyFill="1" applyBorder="1" applyAlignment="1">
      <alignment horizontal="center" vertical="center" wrapText="1"/>
    </xf>
    <xf numFmtId="166" fontId="5" fillId="6" borderId="1" xfId="5" applyNumberFormat="1" applyFont="1" applyFill="1" applyBorder="1" applyAlignment="1">
      <alignment horizontal="center" vertical="center" wrapText="1"/>
    </xf>
    <xf numFmtId="49" fontId="6" fillId="2" borderId="1" xfId="5" applyNumberFormat="1" applyFont="1" applyFill="1" applyBorder="1" applyAlignment="1">
      <alignment horizontal="center" vertical="center" wrapText="1"/>
    </xf>
    <xf numFmtId="49" fontId="6" fillId="6" borderId="1" xfId="5" applyNumberFormat="1" applyFont="1" applyFill="1" applyBorder="1" applyAlignment="1">
      <alignment horizontal="center" vertical="center" wrapText="1"/>
    </xf>
    <xf numFmtId="167" fontId="5" fillId="6" borderId="1" xfId="6" applyNumberFormat="1" applyFont="1" applyFill="1" applyBorder="1" applyAlignment="1">
      <alignment horizontal="center" vertical="center" wrapText="1"/>
    </xf>
    <xf numFmtId="166" fontId="5" fillId="6" borderId="1" xfId="8" applyNumberFormat="1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/>
    </xf>
    <xf numFmtId="2" fontId="3" fillId="4" borderId="1" xfId="1" applyNumberFormat="1" applyFont="1" applyFill="1" applyBorder="1" applyAlignment="1">
      <alignment horizontal="center" vertical="center" wrapText="1"/>
    </xf>
    <xf numFmtId="4" fontId="3" fillId="4" borderId="1" xfId="6" applyNumberFormat="1" applyFont="1" applyFill="1" applyBorder="1" applyAlignment="1">
      <alignment horizontal="center" vertical="center"/>
    </xf>
    <xf numFmtId="2" fontId="3" fillId="4" borderId="1" xfId="5" applyNumberFormat="1" applyFont="1" applyFill="1" applyBorder="1" applyAlignment="1">
      <alignment horizontal="center" vertical="center"/>
    </xf>
    <xf numFmtId="2" fontId="3" fillId="4" borderId="1" xfId="5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4" fontId="3" fillId="4" borderId="1" xfId="5" applyNumberFormat="1" applyFont="1" applyFill="1" applyBorder="1" applyAlignment="1">
      <alignment horizontal="center" vertical="center"/>
    </xf>
    <xf numFmtId="0" fontId="3" fillId="0" borderId="0" xfId="4" applyFont="1" applyAlignment="1">
      <alignment horizontal="center" vertical="top"/>
    </xf>
    <xf numFmtId="49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2" fontId="3" fillId="7" borderId="1" xfId="1" applyNumberFormat="1" applyFont="1" applyFill="1" applyBorder="1" applyAlignment="1" applyProtection="1">
      <alignment vertical="center" wrapText="1"/>
    </xf>
    <xf numFmtId="2" fontId="9" fillId="8" borderId="1" xfId="5" applyNumberFormat="1" applyFont="1" applyFill="1" applyBorder="1" applyAlignment="1">
      <alignment vertical="center"/>
    </xf>
    <xf numFmtId="2" fontId="10" fillId="8" borderId="1" xfId="5" applyNumberFormat="1" applyFont="1" applyFill="1" applyBorder="1" applyAlignment="1">
      <alignment vertical="center"/>
    </xf>
    <xf numFmtId="2" fontId="3" fillId="8" borderId="1" xfId="5" applyNumberFormat="1" applyFont="1" applyFill="1" applyBorder="1" applyAlignment="1">
      <alignment vertical="center"/>
    </xf>
    <xf numFmtId="43" fontId="3" fillId="7" borderId="1" xfId="1" applyFont="1" applyFill="1" applyBorder="1" applyAlignment="1" applyProtection="1">
      <alignment vertical="center" wrapText="1"/>
    </xf>
    <xf numFmtId="167" fontId="8" fillId="8" borderId="1" xfId="6" applyNumberFormat="1" applyFont="1" applyFill="1" applyBorder="1" applyAlignment="1">
      <alignment vertical="center"/>
    </xf>
    <xf numFmtId="167" fontId="9" fillId="8" borderId="1" xfId="5" applyNumberFormat="1" applyFont="1" applyFill="1" applyBorder="1" applyAlignment="1">
      <alignment vertical="center"/>
    </xf>
    <xf numFmtId="165" fontId="10" fillId="8" borderId="1" xfId="5" applyNumberFormat="1" applyFont="1" applyFill="1" applyBorder="1" applyAlignment="1">
      <alignment vertical="center"/>
    </xf>
    <xf numFmtId="4" fontId="3" fillId="8" borderId="1" xfId="5" applyNumberFormat="1" applyFont="1" applyFill="1" applyBorder="1" applyAlignment="1">
      <alignment vertical="center"/>
    </xf>
    <xf numFmtId="0" fontId="3" fillId="8" borderId="0" xfId="4" applyFont="1" applyFill="1" applyAlignment="1">
      <alignment vertical="center"/>
    </xf>
    <xf numFmtId="1" fontId="3" fillId="0" borderId="1" xfId="1" quotePrefix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right" vertical="center"/>
    </xf>
    <xf numFmtId="2" fontId="3" fillId="0" borderId="1" xfId="5" applyNumberFormat="1" applyFont="1" applyFill="1" applyBorder="1" applyAlignment="1">
      <alignment horizontal="right" vertical="center"/>
    </xf>
    <xf numFmtId="2" fontId="3" fillId="0" borderId="1" xfId="1" applyNumberFormat="1" applyFont="1" applyFill="1" applyBorder="1" applyAlignment="1">
      <alignment vertical="center"/>
    </xf>
    <xf numFmtId="44" fontId="3" fillId="0" borderId="1" xfId="2" applyFont="1" applyFill="1" applyBorder="1" applyAlignment="1" applyProtection="1">
      <alignment horizontal="right" vertical="center" wrapText="1"/>
    </xf>
    <xf numFmtId="44" fontId="8" fillId="0" borderId="1" xfId="2" applyFont="1" applyFill="1" applyBorder="1" applyAlignment="1">
      <alignment horizontal="right" vertical="center"/>
    </xf>
    <xf numFmtId="44" fontId="3" fillId="0" borderId="1" xfId="2" applyFont="1" applyFill="1" applyBorder="1" applyAlignment="1">
      <alignment horizontal="right" vertical="center"/>
    </xf>
    <xf numFmtId="43" fontId="3" fillId="0" borderId="0" xfId="4" applyNumberFormat="1" applyFont="1" applyAlignment="1">
      <alignment vertical="center"/>
    </xf>
    <xf numFmtId="0" fontId="3" fillId="0" borderId="0" xfId="4" applyFont="1" applyAlignment="1">
      <alignment vertical="center"/>
    </xf>
    <xf numFmtId="49" fontId="3" fillId="7" borderId="1" xfId="0" applyNumberFormat="1" applyFont="1" applyFill="1" applyBorder="1" applyAlignment="1">
      <alignment horizontal="left" vertical="center" wrapText="1"/>
    </xf>
    <xf numFmtId="2" fontId="3" fillId="8" borderId="1" xfId="5" applyNumberFormat="1" applyFont="1" applyFill="1" applyBorder="1" applyAlignment="1">
      <alignment horizontal="right" vertical="center"/>
    </xf>
    <xf numFmtId="2" fontId="3" fillId="8" borderId="1" xfId="1" applyNumberFormat="1" applyFont="1" applyFill="1" applyBorder="1" applyAlignment="1">
      <alignment vertical="center"/>
    </xf>
    <xf numFmtId="43" fontId="3" fillId="7" borderId="1" xfId="1" applyFont="1" applyFill="1" applyBorder="1" applyAlignment="1" applyProtection="1">
      <alignment horizontal="right" vertical="center" wrapText="1"/>
    </xf>
    <xf numFmtId="44" fontId="3" fillId="8" borderId="1" xfId="2" applyFont="1" applyFill="1" applyBorder="1" applyAlignment="1">
      <alignment horizontal="right" vertical="center"/>
    </xf>
    <xf numFmtId="44" fontId="8" fillId="8" borderId="1" xfId="2" applyFont="1" applyFill="1" applyBorder="1" applyAlignment="1">
      <alignment horizontal="right" vertical="center"/>
    </xf>
    <xf numFmtId="49" fontId="3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2" fontId="3" fillId="9" borderId="1" xfId="1" applyNumberFormat="1" applyFont="1" applyFill="1" applyBorder="1" applyAlignment="1" applyProtection="1">
      <alignment vertical="center" wrapText="1"/>
    </xf>
    <xf numFmtId="2" fontId="9" fillId="0" borderId="1" xfId="5" applyNumberFormat="1" applyFont="1" applyFill="1" applyBorder="1" applyAlignment="1">
      <alignment horizontal="right" vertical="center"/>
    </xf>
    <xf numFmtId="43" fontId="3" fillId="9" borderId="1" xfId="1" applyFont="1" applyFill="1" applyBorder="1" applyAlignment="1" applyProtection="1">
      <alignment horizontal="right" vertical="center" wrapText="1"/>
    </xf>
    <xf numFmtId="4" fontId="8" fillId="0" borderId="1" xfId="6" applyNumberFormat="1" applyFont="1" applyFill="1" applyBorder="1" applyAlignment="1">
      <alignment horizontal="right" vertical="center"/>
    </xf>
    <xf numFmtId="4" fontId="9" fillId="0" borderId="1" xfId="5" applyNumberFormat="1" applyFont="1" applyFill="1" applyBorder="1" applyAlignment="1">
      <alignment horizontal="right" vertical="center"/>
    </xf>
    <xf numFmtId="4" fontId="8" fillId="8" borderId="1" xfId="6" applyNumberFormat="1" applyFont="1" applyFill="1" applyBorder="1" applyAlignment="1">
      <alignment horizontal="right" vertical="center"/>
    </xf>
    <xf numFmtId="4" fontId="3" fillId="8" borderId="1" xfId="5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horizontal="right" vertical="center" wrapText="1"/>
    </xf>
    <xf numFmtId="4" fontId="3" fillId="0" borderId="1" xfId="5" applyNumberFormat="1" applyFont="1" applyFill="1" applyBorder="1" applyAlignment="1">
      <alignment horizontal="right" vertical="center"/>
    </xf>
    <xf numFmtId="0" fontId="3" fillId="3" borderId="0" xfId="4" applyFont="1" applyFill="1" applyAlignment="1">
      <alignment vertical="center"/>
    </xf>
    <xf numFmtId="2" fontId="3" fillId="2" borderId="1" xfId="5" applyNumberFormat="1" applyFont="1" applyFill="1" applyBorder="1" applyAlignment="1">
      <alignment horizontal="right" vertical="center"/>
    </xf>
    <xf numFmtId="0" fontId="3" fillId="2" borderId="0" xfId="4" applyFont="1" applyFill="1" applyAlignment="1">
      <alignment vertical="center"/>
    </xf>
    <xf numFmtId="49" fontId="3" fillId="10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center" vertical="center" wrapText="1"/>
    </xf>
    <xf numFmtId="2" fontId="3" fillId="10" borderId="1" xfId="1" applyNumberFormat="1" applyFont="1" applyFill="1" applyBorder="1" applyAlignment="1" applyProtection="1">
      <alignment vertical="center" wrapText="1"/>
    </xf>
    <xf numFmtId="2" fontId="9" fillId="2" borderId="1" xfId="5" applyNumberFormat="1" applyFont="1" applyFill="1" applyBorder="1" applyAlignment="1">
      <alignment horizontal="right" vertical="center"/>
    </xf>
    <xf numFmtId="43" fontId="3" fillId="10" borderId="1" xfId="1" applyFont="1" applyFill="1" applyBorder="1" applyAlignment="1" applyProtection="1">
      <alignment horizontal="right" vertical="center" wrapText="1"/>
    </xf>
    <xf numFmtId="4" fontId="3" fillId="2" borderId="1" xfId="5" applyNumberFormat="1" applyFont="1" applyFill="1" applyBorder="1" applyAlignment="1">
      <alignment horizontal="right" vertical="center"/>
    </xf>
    <xf numFmtId="0" fontId="3" fillId="11" borderId="0" xfId="4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3" fillId="10" borderId="1" xfId="1" applyNumberFormat="1" applyFont="1" applyFill="1" applyBorder="1" applyAlignment="1">
      <alignment vertical="center" wrapText="1"/>
    </xf>
    <xf numFmtId="2" fontId="9" fillId="8" borderId="1" xfId="5" applyNumberFormat="1" applyFont="1" applyFill="1" applyBorder="1" applyAlignment="1">
      <alignment horizontal="right" vertical="center"/>
    </xf>
    <xf numFmtId="0" fontId="3" fillId="12" borderId="0" xfId="4" applyFont="1" applyFill="1" applyAlignment="1">
      <alignment vertical="center"/>
    </xf>
    <xf numFmtId="2" fontId="3" fillId="0" borderId="1" xfId="5" applyNumberFormat="1" applyFont="1" applyBorder="1" applyAlignment="1">
      <alignment horizontal="right" vertical="center"/>
    </xf>
    <xf numFmtId="43" fontId="3" fillId="10" borderId="1" xfId="1" applyFont="1" applyFill="1" applyBorder="1" applyAlignment="1">
      <alignment horizontal="right" vertical="center" wrapText="1"/>
    </xf>
    <xf numFmtId="2" fontId="3" fillId="0" borderId="1" xfId="2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/>
    </xf>
    <xf numFmtId="44" fontId="8" fillId="8" borderId="1" xfId="2" quotePrefix="1" applyFont="1" applyFill="1" applyBorder="1" applyAlignment="1">
      <alignment horizontal="right" vertical="center"/>
    </xf>
    <xf numFmtId="0" fontId="3" fillId="4" borderId="1" xfId="4" applyFont="1" applyFill="1" applyBorder="1" applyAlignment="1">
      <alignment horizontal="left" vertical="center"/>
    </xf>
    <xf numFmtId="0" fontId="4" fillId="4" borderId="1" xfId="4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right" vertical="center"/>
    </xf>
    <xf numFmtId="2" fontId="9" fillId="4" borderId="1" xfId="5" applyNumberFormat="1" applyFont="1" applyFill="1" applyBorder="1" applyAlignment="1">
      <alignment horizontal="right" vertical="center"/>
    </xf>
    <xf numFmtId="2" fontId="3" fillId="4" borderId="1" xfId="5" applyNumberFormat="1" applyFont="1" applyFill="1" applyBorder="1" applyAlignment="1">
      <alignment horizontal="right" vertical="center"/>
    </xf>
    <xf numFmtId="43" fontId="3" fillId="4" borderId="1" xfId="1" applyFont="1" applyFill="1" applyBorder="1" applyAlignment="1">
      <alignment horizontal="right" vertical="center"/>
    </xf>
    <xf numFmtId="44" fontId="8" fillId="4" borderId="1" xfId="2" applyFont="1" applyFill="1" applyBorder="1" applyAlignment="1">
      <alignment horizontal="right" vertical="center"/>
    </xf>
    <xf numFmtId="44" fontId="3" fillId="4" borderId="1" xfId="2" applyFont="1" applyFill="1" applyBorder="1" applyAlignment="1">
      <alignment horizontal="right" vertical="center"/>
    </xf>
    <xf numFmtId="0" fontId="3" fillId="4" borderId="1" xfId="4" applyFont="1" applyFill="1" applyBorder="1" applyAlignment="1">
      <alignment horizontal="right" vertical="center" wrapText="1"/>
    </xf>
    <xf numFmtId="49" fontId="5" fillId="6" borderId="9" xfId="7" applyNumberFormat="1" applyFont="1" applyFill="1" applyBorder="1" applyAlignment="1">
      <alignment horizontal="center" vertical="center" wrapText="1"/>
    </xf>
    <xf numFmtId="39" fontId="5" fillId="6" borderId="9" xfId="5" applyNumberFormat="1" applyFont="1" applyFill="1" applyBorder="1" applyAlignment="1">
      <alignment horizontal="center" vertical="center" wrapText="1"/>
    </xf>
    <xf numFmtId="166" fontId="5" fillId="6" borderId="9" xfId="8" applyNumberFormat="1" applyFont="1" applyFill="1" applyBorder="1" applyAlignment="1">
      <alignment horizontal="center" vertical="center" wrapText="1"/>
    </xf>
    <xf numFmtId="165" fontId="8" fillId="4" borderId="10" xfId="5" applyNumberFormat="1" applyFont="1" applyFill="1" applyBorder="1" applyAlignment="1">
      <alignment horizontal="center" vertical="center" wrapText="1"/>
    </xf>
    <xf numFmtId="44" fontId="8" fillId="0" borderId="1" xfId="2" applyFont="1" applyFill="1" applyBorder="1" applyAlignment="1">
      <alignment horizontal="center" vertical="center"/>
    </xf>
    <xf numFmtId="171" fontId="3" fillId="0" borderId="1" xfId="2" applyNumberFormat="1" applyFont="1" applyFill="1" applyBorder="1" applyAlignment="1">
      <alignment horizontal="right" vertical="center"/>
    </xf>
    <xf numFmtId="2" fontId="3" fillId="13" borderId="1" xfId="4" applyNumberFormat="1" applyFont="1" applyFill="1" applyBorder="1"/>
    <xf numFmtId="2" fontId="5" fillId="13" borderId="1" xfId="4" applyNumberFormat="1" applyFont="1" applyFill="1" applyBorder="1" applyAlignment="1">
      <alignment vertical="center"/>
    </xf>
    <xf numFmtId="2" fontId="5" fillId="13" borderId="1" xfId="5" applyNumberFormat="1" applyFont="1" applyFill="1" applyBorder="1"/>
    <xf numFmtId="0" fontId="5" fillId="13" borderId="1" xfId="4" applyFont="1" applyFill="1" applyBorder="1" applyAlignment="1">
      <alignment horizontal="left" vertical="center" wrapText="1"/>
    </xf>
    <xf numFmtId="0" fontId="3" fillId="13" borderId="1" xfId="4" applyFont="1" applyFill="1" applyBorder="1" applyAlignment="1">
      <alignment vertical="center"/>
    </xf>
    <xf numFmtId="0" fontId="0" fillId="13" borderId="0" xfId="0" applyFill="1"/>
    <xf numFmtId="2" fontId="3" fillId="2" borderId="1" xfId="1" applyNumberFormat="1" applyFont="1" applyFill="1" applyBorder="1" applyAlignment="1">
      <alignment vertical="center"/>
    </xf>
    <xf numFmtId="0" fontId="0" fillId="0" borderId="1" xfId="0" applyBorder="1"/>
    <xf numFmtId="171" fontId="8" fillId="4" borderId="1" xfId="2" applyNumberFormat="1" applyFont="1" applyFill="1" applyBorder="1" applyAlignment="1">
      <alignment horizontal="right" vertical="center"/>
    </xf>
    <xf numFmtId="4" fontId="3" fillId="2" borderId="5" xfId="4" applyNumberFormat="1" applyFont="1" applyFill="1" applyBorder="1" applyAlignment="1">
      <alignment horizontal="center" vertical="top" wrapText="1"/>
    </xf>
    <xf numFmtId="4" fontId="3" fillId="2" borderId="6" xfId="4" applyNumberFormat="1" applyFont="1" applyFill="1" applyBorder="1" applyAlignment="1">
      <alignment horizontal="center" vertical="top" wrapText="1"/>
    </xf>
    <xf numFmtId="4" fontId="3" fillId="2" borderId="7" xfId="4" applyNumberFormat="1" applyFont="1" applyFill="1" applyBorder="1" applyAlignment="1">
      <alignment horizontal="center" vertical="top" wrapText="1"/>
    </xf>
    <xf numFmtId="1" fontId="3" fillId="2" borderId="1" xfId="1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right" vertical="center"/>
    </xf>
    <xf numFmtId="44" fontId="3" fillId="2" borderId="1" xfId="2" applyFont="1" applyFill="1" applyBorder="1" applyAlignment="1" applyProtection="1">
      <alignment horizontal="right" vertical="center" wrapText="1"/>
    </xf>
    <xf numFmtId="44" fontId="8" fillId="2" borderId="1" xfId="2" applyFont="1" applyFill="1" applyBorder="1" applyAlignment="1">
      <alignment horizontal="right" vertical="center"/>
    </xf>
    <xf numFmtId="44" fontId="3" fillId="2" borderId="1" xfId="2" applyFont="1" applyFill="1" applyBorder="1" applyAlignment="1">
      <alignment horizontal="right" vertical="center"/>
    </xf>
    <xf numFmtId="2" fontId="11" fillId="0" borderId="1" xfId="5" applyNumberFormat="1" applyFont="1" applyFill="1" applyBorder="1" applyAlignment="1">
      <alignment horizontal="right" vertical="center"/>
    </xf>
    <xf numFmtId="2" fontId="11" fillId="8" borderId="1" xfId="5" applyNumberFormat="1" applyFont="1" applyFill="1" applyBorder="1" applyAlignment="1">
      <alignment horizontal="right" vertical="center"/>
    </xf>
    <xf numFmtId="43" fontId="11" fillId="7" borderId="1" xfId="1" applyFont="1" applyFill="1" applyBorder="1" applyAlignment="1" applyProtection="1">
      <alignment horizontal="right" vertical="center" wrapText="1"/>
    </xf>
    <xf numFmtId="2" fontId="11" fillId="2" borderId="1" xfId="5" applyNumberFormat="1" applyFont="1" applyFill="1" applyBorder="1" applyAlignment="1">
      <alignment horizontal="right" vertical="center"/>
    </xf>
    <xf numFmtId="43" fontId="11" fillId="10" borderId="1" xfId="1" applyFont="1" applyFill="1" applyBorder="1" applyAlignment="1" applyProtection="1">
      <alignment horizontal="right" vertical="center" wrapText="1"/>
    </xf>
    <xf numFmtId="2" fontId="11" fillId="0" borderId="1" xfId="5" applyNumberFormat="1" applyFont="1" applyBorder="1" applyAlignment="1">
      <alignment horizontal="right" vertical="center"/>
    </xf>
    <xf numFmtId="43" fontId="11" fillId="10" borderId="1" xfId="1" applyFont="1" applyFill="1" applyBorder="1" applyAlignment="1">
      <alignment horizontal="right" vertical="center" wrapText="1"/>
    </xf>
    <xf numFmtId="44" fontId="11" fillId="0" borderId="1" xfId="2" applyFont="1" applyFill="1" applyBorder="1" applyAlignment="1">
      <alignment horizontal="right" vertical="center"/>
    </xf>
    <xf numFmtId="44" fontId="11" fillId="8" borderId="1" xfId="2" applyFont="1" applyFill="1" applyBorder="1" applyAlignment="1">
      <alignment horizontal="right" vertical="center"/>
    </xf>
    <xf numFmtId="44" fontId="11" fillId="2" borderId="1" xfId="2" applyFont="1" applyFill="1" applyBorder="1" applyAlignment="1">
      <alignment horizontal="right" vertical="center"/>
    </xf>
    <xf numFmtId="10" fontId="3" fillId="0" borderId="0" xfId="4" applyNumberFormat="1" applyFont="1" applyAlignment="1">
      <alignment vertical="top"/>
    </xf>
    <xf numFmtId="8" fontId="3" fillId="2" borderId="1" xfId="4" applyNumberFormat="1" applyFont="1" applyFill="1" applyBorder="1" applyAlignment="1">
      <alignment vertical="center"/>
    </xf>
    <xf numFmtId="4" fontId="3" fillId="0" borderId="0" xfId="4" applyNumberFormat="1" applyFont="1" applyAlignment="1">
      <alignment vertical="top"/>
    </xf>
    <xf numFmtId="2" fontId="5" fillId="14" borderId="2" xfId="5" applyNumberFormat="1" applyFont="1" applyFill="1" applyBorder="1" applyAlignment="1">
      <alignment horizontal="center" vertical="center" wrapText="1"/>
    </xf>
    <xf numFmtId="166" fontId="5" fillId="14" borderId="2" xfId="4" applyNumberFormat="1" applyFont="1" applyFill="1" applyBorder="1" applyAlignment="1">
      <alignment horizontal="center" vertical="center" wrapText="1"/>
    </xf>
    <xf numFmtId="4" fontId="5" fillId="14" borderId="2" xfId="5" applyNumberFormat="1" applyFont="1" applyFill="1" applyBorder="1" applyAlignment="1">
      <alignment horizontal="center" vertical="center" wrapText="1"/>
    </xf>
    <xf numFmtId="166" fontId="5" fillId="14" borderId="2" xfId="5" applyNumberFormat="1" applyFont="1" applyFill="1" applyBorder="1" applyAlignment="1">
      <alignment horizontal="center" vertical="center" wrapText="1"/>
    </xf>
    <xf numFmtId="166" fontId="5" fillId="14" borderId="5" xfId="8" applyNumberFormat="1" applyFont="1" applyFill="1" applyBorder="1" applyAlignment="1">
      <alignment horizontal="center" vertical="center" wrapText="1"/>
    </xf>
    <xf numFmtId="4" fontId="3" fillId="14" borderId="2" xfId="5" applyNumberFormat="1" applyFont="1" applyFill="1" applyBorder="1" applyAlignment="1">
      <alignment horizontal="center" vertical="center"/>
    </xf>
    <xf numFmtId="44" fontId="3" fillId="14" borderId="2" xfId="2" applyFont="1" applyFill="1" applyBorder="1" applyAlignment="1">
      <alignment horizontal="right" vertical="center"/>
    </xf>
    <xf numFmtId="171" fontId="3" fillId="14" borderId="2" xfId="2" applyNumberFormat="1" applyFont="1" applyFill="1" applyBorder="1" applyAlignment="1">
      <alignment horizontal="right" vertical="center"/>
    </xf>
    <xf numFmtId="0" fontId="13" fillId="14" borderId="0" xfId="0" applyFont="1" applyFill="1"/>
    <xf numFmtId="44" fontId="3" fillId="11" borderId="0" xfId="4" applyNumberFormat="1" applyFont="1" applyFill="1" applyAlignment="1">
      <alignment vertical="center"/>
    </xf>
    <xf numFmtId="44" fontId="3" fillId="0" borderId="0" xfId="4" applyNumberFormat="1" applyFont="1" applyAlignment="1">
      <alignment vertical="top"/>
    </xf>
    <xf numFmtId="44" fontId="3" fillId="8" borderId="0" xfId="4" applyNumberFormat="1" applyFont="1" applyFill="1" applyAlignment="1">
      <alignment vertical="center"/>
    </xf>
    <xf numFmtId="171" fontId="3" fillId="0" borderId="0" xfId="4" applyNumberFormat="1" applyFont="1" applyAlignment="1">
      <alignment vertical="top"/>
    </xf>
    <xf numFmtId="0" fontId="3" fillId="4" borderId="1" xfId="4" applyFont="1" applyFill="1" applyBorder="1" applyAlignment="1">
      <alignment horizontal="right" vertical="center" wrapText="1"/>
    </xf>
    <xf numFmtId="44" fontId="8" fillId="4" borderId="2" xfId="2" applyFont="1" applyFill="1" applyBorder="1" applyAlignment="1">
      <alignment horizontal="right" vertical="center"/>
    </xf>
    <xf numFmtId="44" fontId="8" fillId="4" borderId="3" xfId="2" applyFont="1" applyFill="1" applyBorder="1" applyAlignment="1">
      <alignment horizontal="right" vertical="center"/>
    </xf>
    <xf numFmtId="44" fontId="8" fillId="4" borderId="4" xfId="2" applyFont="1" applyFill="1" applyBorder="1" applyAlignment="1">
      <alignment horizontal="right" vertical="center"/>
    </xf>
    <xf numFmtId="0" fontId="3" fillId="4" borderId="1" xfId="4" applyFont="1" applyFill="1" applyBorder="1" applyAlignment="1">
      <alignment horizontal="right" vertical="center"/>
    </xf>
    <xf numFmtId="0" fontId="3" fillId="4" borderId="1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center"/>
    </xf>
    <xf numFmtId="0" fontId="5" fillId="2" borderId="1" xfId="4" applyFont="1" applyFill="1" applyBorder="1" applyAlignment="1">
      <alignment horizontal="center"/>
    </xf>
    <xf numFmtId="0" fontId="5" fillId="5" borderId="1" xfId="4" applyFont="1" applyFill="1" applyBorder="1" applyAlignment="1">
      <alignment horizontal="center" wrapText="1"/>
    </xf>
    <xf numFmtId="0" fontId="5" fillId="2" borderId="1" xfId="4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4" fontId="3" fillId="4" borderId="1" xfId="5" applyNumberFormat="1" applyFont="1" applyFill="1" applyBorder="1" applyAlignment="1">
      <alignment horizontal="right" vertical="center"/>
    </xf>
    <xf numFmtId="2" fontId="3" fillId="4" borderId="1" xfId="1" applyNumberFormat="1" applyFont="1" applyFill="1" applyBorder="1" applyAlignment="1">
      <alignment horizontal="center" vertical="center" wrapText="1"/>
    </xf>
    <xf numFmtId="2" fontId="3" fillId="4" borderId="2" xfId="4" applyNumberFormat="1" applyFont="1" applyFill="1" applyBorder="1" applyAlignment="1">
      <alignment horizontal="center" vertical="center"/>
    </xf>
    <xf numFmtId="2" fontId="3" fillId="4" borderId="3" xfId="4" applyNumberFormat="1" applyFont="1" applyFill="1" applyBorder="1" applyAlignment="1">
      <alignment horizontal="center" vertical="center"/>
    </xf>
    <xf numFmtId="2" fontId="3" fillId="4" borderId="4" xfId="4" applyNumberFormat="1" applyFont="1" applyFill="1" applyBorder="1" applyAlignment="1">
      <alignment horizontal="center" vertical="center"/>
    </xf>
    <xf numFmtId="165" fontId="8" fillId="4" borderId="10" xfId="5" applyNumberFormat="1" applyFont="1" applyFill="1" applyBorder="1" applyAlignment="1">
      <alignment horizontal="center" vertical="center" wrapText="1"/>
    </xf>
    <xf numFmtId="0" fontId="8" fillId="4" borderId="1" xfId="4" applyFont="1" applyFill="1" applyBorder="1" applyAlignment="1">
      <alignment horizontal="center" vertical="center" wrapText="1"/>
    </xf>
    <xf numFmtId="4" fontId="3" fillId="4" borderId="10" xfId="6" applyNumberFormat="1" applyFont="1" applyFill="1" applyBorder="1" applyAlignment="1">
      <alignment horizontal="center" vertical="center"/>
    </xf>
    <xf numFmtId="4" fontId="3" fillId="4" borderId="8" xfId="6" applyNumberFormat="1" applyFont="1" applyFill="1" applyBorder="1" applyAlignment="1">
      <alignment horizontal="center" vertical="center"/>
    </xf>
    <xf numFmtId="4" fontId="3" fillId="2" borderId="1" xfId="4" applyNumberFormat="1" applyFont="1" applyFill="1" applyBorder="1" applyAlignment="1">
      <alignment horizontal="center" vertical="top" wrapText="1"/>
    </xf>
    <xf numFmtId="2" fontId="3" fillId="4" borderId="1" xfId="4" applyNumberFormat="1" applyFont="1" applyFill="1" applyBorder="1" applyAlignment="1">
      <alignment horizontal="center" vertical="center"/>
    </xf>
    <xf numFmtId="43" fontId="3" fillId="4" borderId="2" xfId="1" applyFont="1" applyFill="1" applyBorder="1" applyAlignment="1">
      <alignment horizontal="center" vertical="center" wrapText="1"/>
    </xf>
    <xf numFmtId="43" fontId="3" fillId="4" borderId="1" xfId="1" applyFont="1" applyFill="1" applyBorder="1" applyAlignment="1">
      <alignment horizontal="center" vertical="center" wrapText="1"/>
    </xf>
  </cellXfs>
  <cellStyles count="11">
    <cellStyle name="Moeda" xfId="2" builtinId="4"/>
    <cellStyle name="Moeda 2" xfId="6" xr:uid="{E74EAA23-13C7-487C-94C0-D22DEFEEEF0C}"/>
    <cellStyle name="Moeda 2 2" xfId="7" xr:uid="{F07B38DD-1714-4A11-A95D-C5AAA533DA42}"/>
    <cellStyle name="Moeda 3" xfId="10" xr:uid="{4B0E9154-0AEF-4612-A1A3-995F3322DC8F}"/>
    <cellStyle name="Normal" xfId="0" builtinId="0"/>
    <cellStyle name="Normal 2" xfId="4" xr:uid="{2DDBA3C9-670B-4DAC-9320-92138E703B54}"/>
    <cellStyle name="Normal 30" xfId="9" xr:uid="{2E1F1BFD-6D22-4030-9687-29BD67D9A8CD}"/>
    <cellStyle name="Porcentagem" xfId="3" builtinId="5"/>
    <cellStyle name="Separador de milhares 3" xfId="5" xr:uid="{5CC8DAF1-7F6C-446B-83FA-849B5C69AF49}"/>
    <cellStyle name="Separador de milhares 3 2 3" xfId="8" xr:uid="{A338ED1E-19FB-4865-83AC-C58B0FCA39F1}"/>
    <cellStyle name="Vírgula" xfId="1" builtinId="3"/>
  </cellStyles>
  <dxfs count="70"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438150</xdr:colOff>
      <xdr:row>4</xdr:row>
      <xdr:rowOff>84838</xdr:rowOff>
    </xdr:from>
    <xdr:to>
      <xdr:col>21</xdr:col>
      <xdr:colOff>450852</xdr:colOff>
      <xdr:row>7</xdr:row>
      <xdr:rowOff>134985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6C72CCF-699A-4F19-B46A-4DC5356A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0" y="913513"/>
          <a:ext cx="2076451" cy="1002647"/>
        </a:xfrm>
        <a:prstGeom prst="rect">
          <a:avLst/>
        </a:prstGeom>
      </xdr:spPr>
    </xdr:pic>
    <xdr:clientData/>
  </xdr:twoCellAnchor>
  <xdr:twoCellAnchor editAs="oneCell">
    <xdr:from>
      <xdr:col>4</xdr:col>
      <xdr:colOff>200725</xdr:colOff>
      <xdr:row>4</xdr:row>
      <xdr:rowOff>23791</xdr:rowOff>
    </xdr:from>
    <xdr:to>
      <xdr:col>18</xdr:col>
      <xdr:colOff>509032</xdr:colOff>
      <xdr:row>7</xdr:row>
      <xdr:rowOff>76200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8EE212D-8291-42EA-AA7B-1F629E19D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2075" y="852466"/>
          <a:ext cx="1059725" cy="10049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Res&#237;duos%20S&#243;lidos\Cons&#243;rcio%20Pref.%20Marechal%20Floriano%20e%20Domingos%20Martins\CHORUME%20e%20BIOG&#193;S\CMFDM1%20292%2001%20-%20Unid.de%20Processamento%20de%20Res&#237;duos%20-%20Reservat&#243;rio%20Met&#225;lic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AAGUA\Orcament\2002\INTERIOR\CONCEI&#199;&#195;O%20DA%20BARRA\CBSD1%20066%2002%20-%20TRAVESSIA%203%20%20-%20(%20SOBRE%20O%20RIO%20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AAGUA\Orcament\2001\Interior\Nova%20Ven&#233;cia\NVSD8%20002%2001%20-%20rev1%20-%20ADUTORA%20DE%20&#193;GUA%20TRATADA%20DN%20250%20F&#186;F&#186;%20-%20GRAVIDAD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AAGUA\Orcament\2001\Interior\Nova%20Ven&#233;cia\NVSD8%20002%2001%20-%20ADUTORA%20DE%20&#193;GUA%20TRATADA%20DN%20250%20F&#186;F&#186;%20-%20GRAVIDAD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Drenagem\Or&#231;ament\2001\Interior\Nova%20Ven&#233;cia\Estim.%20-%20Eng&#186;%20Mari&#226;ngela\NVSD1%20076%2001%20-%20SISTEMA%20DE%20DRENAGEM%20-%20NOVA%20VEN&#201;C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L.ORC.TODOS.R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TI\14%20MEDI&#199;&#195;O%20COMPLET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VER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R96088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%20446%20-%20PLANILHA%20OBR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AAGUA\ORCAMENT\2000\INTERIOR\AFONSO%20CLAUDIO\ACSP8%20010%2000%20-%20CAPTA&#199;&#195;O%20SERRA%20PELAD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toria\c\Documents%20and%20Settings\&#193;tila\Meus%20documentos\HPS\Ponte%20Nova\CMFDM1%20313%2001%20-%20Unid.de%20Proc&#186;%20de%20Res&#237;duos%20-%20Cub&#237;culo%20do%20BIOG&#193;S%20e%20Queimado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L.ORC.AGU.005.R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15MP_09.20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16&#186;%20MP%20Cheim_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  <sheetName val="3ªCAT.F.C."/>
      <sheetName val="PLANILHA ORÇAMENTARIA"/>
    </sheet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  <sheetName val="SERVIÇO "/>
      <sheetName val="MATERIAL"/>
      <sheetName val="COMPOSIÇÃ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  <sheetName val="SERVIÇO"/>
      <sheetName val="MATERIAL"/>
      <sheetName val="COMPOSIÇÃO"/>
    </sheetNames>
    <sheetDataSet>
      <sheetData sheetId="0"/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  <sheetName val="SERVIÇO"/>
      <sheetName val="MATERIAL"/>
      <sheetName val="COMPOSIÇÃO"/>
    </sheetNames>
    <sheetDataSet>
      <sheetData sheetId="0"/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  <sheetName val="MATERIAIS"/>
      <sheetName val="TABELA"/>
      <sheetName val="SERVIÇOS"/>
      <sheetName val="ESPELHO  "/>
      <sheetName val="Módulo1"/>
      <sheetName val="Replan"/>
      <sheetName val="PLANILHA DE QUANT. E CUSTOS 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ços Água"/>
      <sheetName val="QCI - 10-01-06"/>
      <sheetName val="Serviços Esgoto"/>
      <sheetName val="Remanejamento de Famílas"/>
      <sheetName val="Sistema Viário e Drenagem"/>
      <sheetName val="UHB"/>
      <sheetName val="Reflorestamento"/>
      <sheetName val="CEI"/>
      <sheetName val="BAIXO GUANDU ITAIMB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. de cálc 14 MEDIÇÃO"/>
      <sheetName val="Mem. de cálc."/>
      <sheetName val="PLANILHA DE MEDIÇÃO"/>
    </sheetNames>
    <sheetDataSet>
      <sheetData sheetId="0"/>
      <sheetData sheetId="1">
        <row r="251">
          <cell r="H251">
            <v>6</v>
          </cell>
        </row>
        <row r="435">
          <cell r="H435">
            <v>23.455005000000003</v>
          </cell>
        </row>
        <row r="524">
          <cell r="H524">
            <v>66</v>
          </cell>
        </row>
        <row r="700">
          <cell r="H700">
            <v>24.5</v>
          </cell>
        </row>
        <row r="740">
          <cell r="H740">
            <v>152.52589999999998</v>
          </cell>
        </row>
        <row r="756">
          <cell r="H756">
            <v>0</v>
          </cell>
        </row>
        <row r="860">
          <cell r="H860">
            <v>302.88599999999997</v>
          </cell>
        </row>
        <row r="884">
          <cell r="H884">
            <v>0</v>
          </cell>
        </row>
        <row r="902">
          <cell r="H902">
            <v>224.44</v>
          </cell>
        </row>
        <row r="995">
          <cell r="I995">
            <v>0</v>
          </cell>
        </row>
        <row r="1010">
          <cell r="I1010">
            <v>0</v>
          </cell>
        </row>
        <row r="1087">
          <cell r="H1087">
            <v>0</v>
          </cell>
        </row>
        <row r="1165">
          <cell r="H1165">
            <v>400</v>
          </cell>
        </row>
        <row r="1195">
          <cell r="H1195">
            <v>220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DOS (2)"/>
      <sheetName val="RESUMO GERAL (2)"/>
      <sheetName val="DISTRIBUICAO (2)"/>
      <sheetName val="FORMULAS NÃO MEXER (2)"/>
      <sheetName val="TERRAP EST 1871 A 2169 (2)"/>
      <sheetName val="ENTRADA DE DADOS"/>
      <sheetName val="RESUMO GERAL"/>
      <sheetName val="DISTRIBUICAO"/>
      <sheetName val="FORMULAS NÃO MEXER"/>
      <sheetName val="Plan1 (2)"/>
      <sheetName val="REL. EMP. LAT."/>
      <sheetName val="CORTE PISTA"/>
      <sheetName val=" EMPR. LE"/>
      <sheetName val=" EMPR. LD"/>
      <sheetName val=" ATERRO 100%"/>
      <sheetName val=" ATERRO 95%"/>
      <sheetName val="Plan4"/>
      <sheetName val="JUN. 01"/>
      <sheetName val="resumo"/>
      <sheetName val="Plan1"/>
      <sheetName val="Plan3"/>
      <sheetName val="Plan2"/>
      <sheetName val=" ATER. A 100%(SUB.)"/>
      <sheetName val="PLANILHA DE QUANT. E CUSTOS A"/>
      <sheetName val="SERVIÇOS"/>
      <sheetName val="PLANILHA DE QUANT_ E CUSTOS A"/>
      <sheetName val="Dados não apagar"/>
      <sheetName val="DISTRIBUIÇÃO VOLUMES"/>
      <sheetName val="PLANILHA"/>
      <sheetName val="LIMPEZA LD"/>
      <sheetName val="ATERRO 95% LD"/>
      <sheetName val="REBAIXO LD"/>
      <sheetName val="CORTE LD"/>
      <sheetName val="CORTE LE"/>
      <sheetName val="RACHÃO LD"/>
      <sheetName val="RACHÃO LE"/>
      <sheetName val="COLCHÃO LD"/>
      <sheetName val="ATERRO 100% LD "/>
      <sheetName val="ESCAVAÇAO VALA LD"/>
      <sheetName val="REMOÇÃO CERCA LD"/>
      <sheetName val="ATERRO 100% LE"/>
      <sheetName val="REMOÇÃO DE CERCA"/>
      <sheetName val="CUBAÇÃO CORTE EMPRESTIMO Km 397"/>
      <sheetName val="CUBAÇÃO CORTE EMPRESTIMO Km 401"/>
      <sheetName val="ATERRO 95% LE"/>
      <sheetName val="REBAIXO LE"/>
      <sheetName val="COLCHÃO LE"/>
      <sheetName val="EXECUÇÃO DE CERCA"/>
      <sheetName val="DESTOC. ARV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960887.XLS"/>
      <sheetName val="OR960887"/>
    </sheetNames>
    <definedNames>
      <definedName name="PassaExtenso"/>
    </defined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IXO GUANDU ITAIMBE"/>
      <sheetName val="Venda"/>
      <sheetName val="Plan1"/>
      <sheetName val="Resumo"/>
      <sheetName val="cff1"/>
      <sheetName val="ITAIMBE ITAGUACU"/>
      <sheetName val="cff2"/>
      <sheetName val="BAIXO GUANDU AIMORES"/>
      <sheetName val="Tudo"/>
      <sheetName val="cff3"/>
      <sheetName val="abc ápia"/>
      <sheetName val="abc órgão"/>
      <sheetName val="consolidada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RIAL"/>
      <sheetName val="SERVIÇO"/>
      <sheetName val="ESPELHO  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e de Distribuição de Água"/>
      <sheetName val="Rede Distrib Águ (indice 06-06)"/>
      <sheetName val="Módulo1"/>
      <sheetName val="MEMORI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entaçao Terraplenage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entaçao Terraplenagem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4A27-BE0E-4ED2-8831-19BD044070ED}">
  <dimension ref="A1:AV296"/>
  <sheetViews>
    <sheetView tabSelected="1" view="pageBreakPreview" topLeftCell="A246" zoomScale="72" zoomScaleNormal="72" zoomScaleSheetLayoutView="72" workbookViewId="0">
      <selection activeCell="AL186" sqref="AL186"/>
    </sheetView>
  </sheetViews>
  <sheetFormatPr defaultRowHeight="15" x14ac:dyDescent="0.25"/>
  <cols>
    <col min="1" max="2" width="17.42578125" customWidth="1"/>
    <col min="3" max="3" width="118.85546875" customWidth="1"/>
    <col min="4" max="4" width="14.5703125" customWidth="1"/>
    <col min="5" max="5" width="10.85546875" customWidth="1"/>
    <col min="6" max="18" width="0" hidden="1" customWidth="1"/>
    <col min="19" max="20" width="10.7109375" customWidth="1"/>
    <col min="21" max="21" width="9.140625" customWidth="1"/>
    <col min="22" max="22" width="16.140625" style="128" customWidth="1"/>
    <col min="23" max="23" width="17.42578125" customWidth="1"/>
    <col min="24" max="24" width="23" customWidth="1"/>
    <col min="25" max="37" width="0" hidden="1" customWidth="1"/>
    <col min="38" max="38" width="19.5703125" customWidth="1"/>
    <col min="39" max="39" width="17.42578125" customWidth="1"/>
    <col min="40" max="40" width="37.5703125" style="162" customWidth="1"/>
    <col min="41" max="41" width="23.140625" style="130" customWidth="1"/>
    <col min="42" max="42" width="11.42578125" customWidth="1"/>
    <col min="43" max="43" width="20.7109375" customWidth="1"/>
    <col min="44" max="44" width="17.140625" bestFit="1" customWidth="1"/>
    <col min="45" max="45" width="16.5703125" bestFit="1" customWidth="1"/>
  </cols>
  <sheetData>
    <row r="1" spans="1:48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123"/>
      <c r="W1" s="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4"/>
      <c r="AP1" s="5"/>
      <c r="AQ1" s="5"/>
      <c r="AR1" s="5"/>
      <c r="AS1" s="5"/>
      <c r="AT1" s="5"/>
      <c r="AU1" s="5"/>
      <c r="AV1" s="5"/>
    </row>
    <row r="2" spans="1:48" ht="18.75" x14ac:dyDescent="0.25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6"/>
      <c r="AP2" s="5"/>
      <c r="AQ2" s="5"/>
      <c r="AR2" s="5"/>
      <c r="AS2" s="5"/>
      <c r="AT2" s="5"/>
      <c r="AU2" s="5"/>
      <c r="AV2" s="5"/>
    </row>
    <row r="3" spans="1:48" ht="15.75" x14ac:dyDescent="0.25">
      <c r="A3" s="175" t="s">
        <v>1</v>
      </c>
      <c r="B3" s="176"/>
      <c r="C3" s="7" t="s">
        <v>2</v>
      </c>
      <c r="D3" s="8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124"/>
      <c r="W3" s="10"/>
      <c r="X3" s="11" t="s">
        <v>3</v>
      </c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 t="s">
        <v>4</v>
      </c>
      <c r="AJ3" s="11"/>
      <c r="AK3" s="11"/>
      <c r="AL3" s="11"/>
      <c r="AM3" s="12" t="s">
        <v>5</v>
      </c>
      <c r="AN3" s="154" t="s">
        <v>6</v>
      </c>
      <c r="AO3" s="13"/>
      <c r="AP3" s="14"/>
      <c r="AQ3" s="14"/>
      <c r="AR3" s="14"/>
      <c r="AS3" s="14"/>
      <c r="AT3" s="14"/>
      <c r="AU3" s="14"/>
      <c r="AV3" s="14"/>
    </row>
    <row r="4" spans="1:48" ht="15.75" x14ac:dyDescent="0.25">
      <c r="A4" s="175"/>
      <c r="B4" s="175"/>
      <c r="C4" s="15"/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  <c r="V4" s="125"/>
      <c r="W4" s="18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 t="s">
        <v>7</v>
      </c>
      <c r="AJ4" s="19"/>
      <c r="AK4" s="19"/>
      <c r="AL4" s="19"/>
      <c r="AM4" s="20" t="s">
        <v>8</v>
      </c>
      <c r="AN4" s="155" t="s">
        <v>9</v>
      </c>
      <c r="AO4" s="21"/>
      <c r="AP4" s="14"/>
      <c r="AQ4" s="14"/>
      <c r="AR4" s="14"/>
      <c r="AS4" s="14"/>
      <c r="AT4" s="14"/>
      <c r="AU4" s="14"/>
      <c r="AV4" s="14"/>
    </row>
    <row r="5" spans="1:48" ht="30" x14ac:dyDescent="0.25">
      <c r="A5" s="177" t="s">
        <v>10</v>
      </c>
      <c r="B5" s="177"/>
      <c r="C5" s="178" t="s">
        <v>11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26"/>
      <c r="W5" s="22"/>
      <c r="X5" s="23" t="s">
        <v>12</v>
      </c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 t="s">
        <v>13</v>
      </c>
      <c r="AJ5" s="24"/>
      <c r="AK5" s="24"/>
      <c r="AL5" s="24"/>
      <c r="AM5" s="13" t="s">
        <v>14</v>
      </c>
      <c r="AN5" s="156" t="s">
        <v>15</v>
      </c>
      <c r="AO5" s="25"/>
      <c r="AP5" s="14"/>
      <c r="AQ5" s="14"/>
      <c r="AR5" s="14"/>
      <c r="AS5" s="14"/>
      <c r="AT5" s="14"/>
      <c r="AU5" s="14"/>
      <c r="AV5" s="14"/>
    </row>
    <row r="6" spans="1:48" x14ac:dyDescent="0.25">
      <c r="A6" s="177"/>
      <c r="B6" s="177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26"/>
      <c r="W6" s="26"/>
      <c r="X6" s="27" t="s">
        <v>16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8">
        <v>1519537.61</v>
      </c>
      <c r="AJ6" s="28"/>
      <c r="AK6" s="28"/>
      <c r="AL6" s="28"/>
      <c r="AM6" s="29">
        <v>43973</v>
      </c>
      <c r="AN6" s="157"/>
      <c r="AO6" s="30"/>
      <c r="AP6" s="14"/>
      <c r="AQ6" s="14"/>
      <c r="AR6" s="14"/>
      <c r="AS6" s="14"/>
      <c r="AT6" s="14"/>
      <c r="AU6" s="14"/>
      <c r="AV6" s="14"/>
    </row>
    <row r="7" spans="1:48" ht="30" x14ac:dyDescent="0.25">
      <c r="A7" s="7"/>
      <c r="B7" s="7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26"/>
      <c r="W7" s="31"/>
      <c r="X7" s="32" t="s">
        <v>17</v>
      </c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3" t="s">
        <v>18</v>
      </c>
      <c r="AJ7" s="33"/>
      <c r="AK7" s="33"/>
      <c r="AL7" s="33"/>
      <c r="AM7" s="13" t="s">
        <v>14</v>
      </c>
      <c r="AN7" s="156" t="s">
        <v>15</v>
      </c>
      <c r="AO7" s="25"/>
      <c r="AP7" s="14"/>
      <c r="AQ7" s="14"/>
      <c r="AR7" s="14"/>
      <c r="AS7" s="14"/>
      <c r="AT7" s="14"/>
      <c r="AU7" s="14"/>
      <c r="AV7" s="14"/>
    </row>
    <row r="8" spans="1:48" ht="15.75" x14ac:dyDescent="0.25">
      <c r="A8" s="7"/>
      <c r="B8" s="7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26"/>
      <c r="W8" s="31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8"/>
      <c r="AJ8" s="118"/>
      <c r="AK8" s="118"/>
      <c r="AL8" s="118"/>
      <c r="AM8" s="119"/>
      <c r="AN8" s="158"/>
      <c r="AO8" s="34"/>
      <c r="AP8" s="14"/>
      <c r="AQ8" s="14"/>
      <c r="AR8" s="14"/>
      <c r="AS8" s="14"/>
      <c r="AT8" s="14"/>
      <c r="AU8" s="14"/>
      <c r="AV8" s="14"/>
    </row>
    <row r="9" spans="1:48" x14ac:dyDescent="0.25">
      <c r="A9" s="172" t="s">
        <v>19</v>
      </c>
      <c r="B9" s="172" t="s">
        <v>20</v>
      </c>
      <c r="C9" s="172" t="s">
        <v>21</v>
      </c>
      <c r="D9" s="172" t="s">
        <v>22</v>
      </c>
      <c r="E9" s="192" t="s">
        <v>23</v>
      </c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38"/>
      <c r="W9" s="193" t="s">
        <v>24</v>
      </c>
      <c r="X9" s="172" t="s">
        <v>25</v>
      </c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4"/>
      <c r="AQ9" s="14"/>
      <c r="AR9" s="14"/>
      <c r="AS9" s="14"/>
      <c r="AT9" s="14"/>
      <c r="AU9" s="14"/>
      <c r="AV9" s="14"/>
    </row>
    <row r="10" spans="1:48" x14ac:dyDescent="0.25">
      <c r="A10" s="172"/>
      <c r="B10" s="172"/>
      <c r="C10" s="172"/>
      <c r="D10" s="172"/>
      <c r="E10" s="183" t="s">
        <v>695</v>
      </c>
      <c r="F10" s="184" t="s">
        <v>26</v>
      </c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6"/>
      <c r="V10" s="38"/>
      <c r="W10" s="194"/>
      <c r="X10" s="187" t="s">
        <v>27</v>
      </c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89" t="s">
        <v>28</v>
      </c>
      <c r="AJ10" s="189"/>
      <c r="AK10" s="189"/>
      <c r="AL10" s="189"/>
      <c r="AM10" s="189"/>
      <c r="AN10" s="190"/>
      <c r="AO10" s="37"/>
      <c r="AP10" s="14"/>
      <c r="AQ10" s="14"/>
      <c r="AR10" s="14"/>
      <c r="AS10" s="14"/>
      <c r="AT10" s="14"/>
      <c r="AU10" s="14"/>
      <c r="AV10" s="14"/>
    </row>
    <row r="11" spans="1:48" x14ac:dyDescent="0.25">
      <c r="A11" s="172"/>
      <c r="B11" s="172"/>
      <c r="C11" s="172"/>
      <c r="D11" s="172"/>
      <c r="E11" s="183"/>
      <c r="F11" s="36" t="s">
        <v>29</v>
      </c>
      <c r="G11" s="36" t="s">
        <v>30</v>
      </c>
      <c r="H11" s="36" t="s">
        <v>31</v>
      </c>
      <c r="I11" s="36" t="s">
        <v>32</v>
      </c>
      <c r="J11" s="36" t="s">
        <v>33</v>
      </c>
      <c r="K11" s="36" t="s">
        <v>34</v>
      </c>
      <c r="L11" s="36" t="s">
        <v>35</v>
      </c>
      <c r="M11" s="36" t="s">
        <v>36</v>
      </c>
      <c r="N11" s="36" t="s">
        <v>37</v>
      </c>
      <c r="O11" s="36" t="s">
        <v>38</v>
      </c>
      <c r="P11" s="38" t="s">
        <v>39</v>
      </c>
      <c r="Q11" s="38" t="s">
        <v>40</v>
      </c>
      <c r="R11" s="38" t="s">
        <v>41</v>
      </c>
      <c r="S11" s="39" t="s">
        <v>42</v>
      </c>
      <c r="T11" s="38" t="s">
        <v>43</v>
      </c>
      <c r="U11" s="38" t="s">
        <v>44</v>
      </c>
      <c r="V11" s="38" t="s">
        <v>45</v>
      </c>
      <c r="W11" s="194"/>
      <c r="X11" s="188"/>
      <c r="Y11" s="40">
        <v>1</v>
      </c>
      <c r="Z11" s="40">
        <v>2</v>
      </c>
      <c r="AA11" s="40">
        <v>3</v>
      </c>
      <c r="AB11" s="40">
        <v>4</v>
      </c>
      <c r="AC11" s="40">
        <v>5</v>
      </c>
      <c r="AD11" s="40">
        <v>6</v>
      </c>
      <c r="AE11" s="40">
        <v>7</v>
      </c>
      <c r="AF11" s="40">
        <v>8</v>
      </c>
      <c r="AG11" s="40">
        <v>9</v>
      </c>
      <c r="AH11" s="40">
        <v>10</v>
      </c>
      <c r="AI11" s="41" t="s">
        <v>39</v>
      </c>
      <c r="AJ11" s="41" t="s">
        <v>40</v>
      </c>
      <c r="AK11" s="41" t="s">
        <v>41</v>
      </c>
      <c r="AL11" s="41" t="s">
        <v>46</v>
      </c>
      <c r="AM11" s="41" t="s">
        <v>43</v>
      </c>
      <c r="AN11" s="159" t="s">
        <v>44</v>
      </c>
      <c r="AO11" s="41" t="s">
        <v>45</v>
      </c>
      <c r="AP11" s="42"/>
      <c r="AQ11" s="42"/>
      <c r="AR11" s="42"/>
      <c r="AS11" s="42"/>
      <c r="AT11" s="42"/>
      <c r="AU11" s="42"/>
      <c r="AV11" s="42"/>
    </row>
    <row r="12" spans="1:48" x14ac:dyDescent="0.25">
      <c r="A12" s="43"/>
      <c r="B12" s="43" t="s">
        <v>47</v>
      </c>
      <c r="C12" s="44" t="s">
        <v>48</v>
      </c>
      <c r="D12" s="45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7"/>
      <c r="Q12" s="47"/>
      <c r="R12" s="47"/>
      <c r="S12" s="47"/>
      <c r="T12" s="48"/>
      <c r="U12" s="49"/>
      <c r="V12" s="50"/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2"/>
      <c r="AJ12" s="52"/>
      <c r="AK12" s="52"/>
      <c r="AL12" s="52"/>
      <c r="AM12" s="53"/>
      <c r="AN12" s="53"/>
      <c r="AO12" s="54"/>
      <c r="AP12" s="55"/>
      <c r="AQ12" s="55"/>
      <c r="AR12" s="55"/>
      <c r="AS12" s="55"/>
      <c r="AT12" s="55"/>
      <c r="AU12" s="55"/>
      <c r="AV12" s="55"/>
    </row>
    <row r="13" spans="1:48" x14ac:dyDescent="0.25">
      <c r="A13" s="56" t="s">
        <v>49</v>
      </c>
      <c r="B13" s="57" t="s">
        <v>50</v>
      </c>
      <c r="C13" s="58" t="s">
        <v>51</v>
      </c>
      <c r="D13" s="59" t="s">
        <v>52</v>
      </c>
      <c r="E13" s="60">
        <v>10.296959999999999</v>
      </c>
      <c r="F13" s="60">
        <v>10.3</v>
      </c>
      <c r="G13" s="60">
        <v>0</v>
      </c>
      <c r="H13" s="60">
        <v>0</v>
      </c>
      <c r="I13" s="60"/>
      <c r="J13" s="60"/>
      <c r="K13" s="60"/>
      <c r="L13" s="60"/>
      <c r="M13" s="60"/>
      <c r="N13" s="60"/>
      <c r="O13" s="60"/>
      <c r="P13" s="61">
        <f>'[15]Mem. de cálc.'!H19</f>
        <v>0</v>
      </c>
      <c r="Q13" s="61"/>
      <c r="R13" s="61"/>
      <c r="S13" s="141"/>
      <c r="T13" s="62">
        <f>F13+G13+H13+I13+J13+K13+L13+M13+N13+O13+P13+Q13+R13</f>
        <v>10.3</v>
      </c>
      <c r="U13" s="62">
        <f>ROUNDDOWN(T13+S13,2)</f>
        <v>10.3</v>
      </c>
      <c r="V13" s="129">
        <f>E13-U13</f>
        <v>-3.0400000000021521E-3</v>
      </c>
      <c r="W13" s="63">
        <v>48.09</v>
      </c>
      <c r="X13" s="64">
        <f t="shared" ref="X13:X18" si="0">TRUNC(ROUND(E13*W13,2),2)</f>
        <v>495.18</v>
      </c>
      <c r="Y13" s="64">
        <f t="shared" ref="Y13:Y18" si="1">F13*W13</f>
        <v>495.32700000000006</v>
      </c>
      <c r="Z13" s="64">
        <f t="shared" ref="Z13:Z18" si="2">G13*W13</f>
        <v>0</v>
      </c>
      <c r="AA13" s="64">
        <f t="shared" ref="AA13:AA18" si="3">H13*W13</f>
        <v>0</v>
      </c>
      <c r="AB13" s="64">
        <f t="shared" ref="AB13:AB18" si="4">I13*W13</f>
        <v>0</v>
      </c>
      <c r="AC13" s="64">
        <f t="shared" ref="AC13:AC18" si="5">J13*W13</f>
        <v>0</v>
      </c>
      <c r="AD13" s="64">
        <f t="shared" ref="AD13:AD18" si="6">K13*W13</f>
        <v>0</v>
      </c>
      <c r="AE13" s="64">
        <f t="shared" ref="AE13:AE18" si="7">L13*W13</f>
        <v>0</v>
      </c>
      <c r="AF13" s="64">
        <f t="shared" ref="AF13:AF18" si="8">M13*W13</f>
        <v>0</v>
      </c>
      <c r="AG13" s="64">
        <f t="shared" ref="AG13:AG18" si="9">N13*W13</f>
        <v>0</v>
      </c>
      <c r="AH13" s="64">
        <f t="shared" ref="AH13:AH18" si="10">O13*W13</f>
        <v>0</v>
      </c>
      <c r="AI13" s="65">
        <f t="shared" ref="AI13:AI18" si="11">TRUNC(ROUND(P13*W13,2),2)</f>
        <v>0</v>
      </c>
      <c r="AJ13" s="65">
        <f t="shared" ref="AJ13:AJ18" si="12">Q13*W13</f>
        <v>0</v>
      </c>
      <c r="AK13" s="65">
        <f t="shared" ref="AK13:AK18" si="13">R13*W13</f>
        <v>0</v>
      </c>
      <c r="AL13" s="148">
        <f t="shared" ref="AL13:AL18" si="14">S13*W13</f>
        <v>0</v>
      </c>
      <c r="AM13" s="64">
        <f>X13</f>
        <v>495.18</v>
      </c>
      <c r="AN13" s="160">
        <f>AM13+AL13</f>
        <v>495.18</v>
      </c>
      <c r="AO13" s="122">
        <f>X13-AN13</f>
        <v>0</v>
      </c>
      <c r="AP13" s="66">
        <f t="shared" ref="AP13:AP18" si="15">(U13*100)/E13</f>
        <v>100.02952327677296</v>
      </c>
      <c r="AQ13" s="67"/>
      <c r="AR13" s="67"/>
      <c r="AS13" s="67"/>
      <c r="AT13" s="67"/>
      <c r="AU13" s="67"/>
      <c r="AV13" s="67"/>
    </row>
    <row r="14" spans="1:48" x14ac:dyDescent="0.25">
      <c r="A14" s="56" t="s">
        <v>53</v>
      </c>
      <c r="B14" s="57" t="s">
        <v>54</v>
      </c>
      <c r="C14" s="58" t="s">
        <v>55</v>
      </c>
      <c r="D14" s="59" t="s">
        <v>52</v>
      </c>
      <c r="E14" s="60">
        <v>0.96719999999999995</v>
      </c>
      <c r="F14" s="60">
        <v>0</v>
      </c>
      <c r="G14" s="60">
        <v>0.97</v>
      </c>
      <c r="H14" s="60">
        <v>0</v>
      </c>
      <c r="I14" s="60"/>
      <c r="J14" s="60"/>
      <c r="K14" s="60"/>
      <c r="L14" s="60"/>
      <c r="M14" s="60"/>
      <c r="N14" s="60"/>
      <c r="O14" s="60"/>
      <c r="P14" s="61">
        <f>'[15]Mem. de cálc.'!H30</f>
        <v>0</v>
      </c>
      <c r="Q14" s="61"/>
      <c r="R14" s="61"/>
      <c r="S14" s="141"/>
      <c r="T14" s="62">
        <f t="shared" ref="T14:T77" si="16">F14+G14+H14+I14+J14+K14+L14+M14+N14+O14+P14+Q14+R14</f>
        <v>0.97</v>
      </c>
      <c r="U14" s="62">
        <f t="shared" ref="U14:U77" si="17">T14+S14</f>
        <v>0.97</v>
      </c>
      <c r="V14" s="129">
        <f t="shared" ref="V14:V18" si="18">E14-U14</f>
        <v>-2.8000000000000247E-3</v>
      </c>
      <c r="W14" s="63">
        <v>265.5</v>
      </c>
      <c r="X14" s="64">
        <f t="shared" si="0"/>
        <v>256.79000000000002</v>
      </c>
      <c r="Y14" s="64">
        <f t="shared" si="1"/>
        <v>0</v>
      </c>
      <c r="Z14" s="64">
        <f t="shared" si="2"/>
        <v>257.53499999999997</v>
      </c>
      <c r="AA14" s="64">
        <f t="shared" si="3"/>
        <v>0</v>
      </c>
      <c r="AB14" s="64">
        <f t="shared" si="4"/>
        <v>0</v>
      </c>
      <c r="AC14" s="64">
        <f t="shared" si="5"/>
        <v>0</v>
      </c>
      <c r="AD14" s="64">
        <f t="shared" si="6"/>
        <v>0</v>
      </c>
      <c r="AE14" s="64">
        <f t="shared" si="7"/>
        <v>0</v>
      </c>
      <c r="AF14" s="64">
        <f t="shared" si="8"/>
        <v>0</v>
      </c>
      <c r="AG14" s="64">
        <f t="shared" si="9"/>
        <v>0</v>
      </c>
      <c r="AH14" s="64">
        <f t="shared" si="10"/>
        <v>0</v>
      </c>
      <c r="AI14" s="65">
        <f t="shared" si="11"/>
        <v>0</v>
      </c>
      <c r="AJ14" s="65">
        <f t="shared" si="12"/>
        <v>0</v>
      </c>
      <c r="AK14" s="65">
        <f t="shared" si="13"/>
        <v>0</v>
      </c>
      <c r="AL14" s="148">
        <f t="shared" si="14"/>
        <v>0</v>
      </c>
      <c r="AM14" s="64">
        <f>X14</f>
        <v>256.79000000000002</v>
      </c>
      <c r="AN14" s="160">
        <f t="shared" ref="AN14:AN18" si="19">AM14+AL14</f>
        <v>256.79000000000002</v>
      </c>
      <c r="AO14" s="122">
        <f t="shared" ref="AO14:AO77" si="20">X14-AN14</f>
        <v>0</v>
      </c>
      <c r="AP14" s="66">
        <f t="shared" si="15"/>
        <v>100.28949545078578</v>
      </c>
      <c r="AQ14" s="67"/>
      <c r="AR14" s="67"/>
      <c r="AS14" s="67"/>
      <c r="AT14" s="67"/>
      <c r="AU14" s="67"/>
      <c r="AV14" s="67"/>
    </row>
    <row r="15" spans="1:48" x14ac:dyDescent="0.25">
      <c r="A15" s="56" t="s">
        <v>56</v>
      </c>
      <c r="B15" s="57" t="s">
        <v>57</v>
      </c>
      <c r="C15" s="58" t="s">
        <v>58</v>
      </c>
      <c r="D15" s="59" t="s">
        <v>59</v>
      </c>
      <c r="E15" s="60">
        <v>7.75</v>
      </c>
      <c r="F15" s="60">
        <v>0</v>
      </c>
      <c r="G15" s="60">
        <v>7.75</v>
      </c>
      <c r="H15" s="60">
        <v>0</v>
      </c>
      <c r="I15" s="60"/>
      <c r="J15" s="60"/>
      <c r="K15" s="60"/>
      <c r="L15" s="60"/>
      <c r="M15" s="60"/>
      <c r="N15" s="60"/>
      <c r="O15" s="60"/>
      <c r="P15" s="61">
        <f>'[15]Mem. de cálc.'!H41</f>
        <v>0</v>
      </c>
      <c r="Q15" s="61"/>
      <c r="R15" s="61"/>
      <c r="S15" s="141"/>
      <c r="T15" s="62">
        <f t="shared" si="16"/>
        <v>7.75</v>
      </c>
      <c r="U15" s="62">
        <f t="shared" si="17"/>
        <v>7.75</v>
      </c>
      <c r="V15" s="129">
        <f t="shared" si="18"/>
        <v>0</v>
      </c>
      <c r="W15" s="63">
        <v>20.84</v>
      </c>
      <c r="X15" s="64">
        <f t="shared" si="0"/>
        <v>161.51</v>
      </c>
      <c r="Y15" s="64">
        <f t="shared" si="1"/>
        <v>0</v>
      </c>
      <c r="Z15" s="64">
        <f t="shared" si="2"/>
        <v>161.51</v>
      </c>
      <c r="AA15" s="64">
        <f t="shared" si="3"/>
        <v>0</v>
      </c>
      <c r="AB15" s="64">
        <f t="shared" si="4"/>
        <v>0</v>
      </c>
      <c r="AC15" s="64">
        <f t="shared" si="5"/>
        <v>0</v>
      </c>
      <c r="AD15" s="64">
        <f t="shared" si="6"/>
        <v>0</v>
      </c>
      <c r="AE15" s="64">
        <f t="shared" si="7"/>
        <v>0</v>
      </c>
      <c r="AF15" s="64">
        <f t="shared" si="8"/>
        <v>0</v>
      </c>
      <c r="AG15" s="64">
        <f t="shared" si="9"/>
        <v>0</v>
      </c>
      <c r="AH15" s="64">
        <f t="shared" si="10"/>
        <v>0</v>
      </c>
      <c r="AI15" s="65">
        <f t="shared" si="11"/>
        <v>0</v>
      </c>
      <c r="AJ15" s="65">
        <f t="shared" si="12"/>
        <v>0</v>
      </c>
      <c r="AK15" s="65">
        <f t="shared" si="13"/>
        <v>0</v>
      </c>
      <c r="AL15" s="148">
        <f t="shared" si="14"/>
        <v>0</v>
      </c>
      <c r="AM15" s="64">
        <f>T15*W15</f>
        <v>161.51</v>
      </c>
      <c r="AN15" s="160">
        <f t="shared" si="19"/>
        <v>161.51</v>
      </c>
      <c r="AO15" s="122">
        <f t="shared" si="20"/>
        <v>0</v>
      </c>
      <c r="AP15" s="66">
        <f t="shared" si="15"/>
        <v>100</v>
      </c>
      <c r="AQ15" s="67"/>
      <c r="AR15" s="67"/>
      <c r="AS15" s="67"/>
      <c r="AT15" s="67"/>
      <c r="AU15" s="67"/>
      <c r="AV15" s="67"/>
    </row>
    <row r="16" spans="1:48" x14ac:dyDescent="0.25">
      <c r="A16" s="56" t="s">
        <v>60</v>
      </c>
      <c r="B16" s="57" t="s">
        <v>61</v>
      </c>
      <c r="C16" s="58" t="s">
        <v>62</v>
      </c>
      <c r="D16" s="59" t="s">
        <v>59</v>
      </c>
      <c r="E16" s="60">
        <v>335.1</v>
      </c>
      <c r="F16" s="60">
        <v>335.1</v>
      </c>
      <c r="G16" s="60">
        <v>0</v>
      </c>
      <c r="H16" s="60">
        <v>0</v>
      </c>
      <c r="I16" s="60"/>
      <c r="J16" s="60"/>
      <c r="K16" s="60"/>
      <c r="L16" s="60"/>
      <c r="M16" s="60"/>
      <c r="N16" s="60"/>
      <c r="O16" s="60"/>
      <c r="P16" s="61">
        <f>'[15]Mem. de cálc.'!H50</f>
        <v>0</v>
      </c>
      <c r="Q16" s="61"/>
      <c r="R16" s="61"/>
      <c r="S16" s="141"/>
      <c r="T16" s="62">
        <f t="shared" si="16"/>
        <v>335.1</v>
      </c>
      <c r="U16" s="62">
        <f t="shared" si="17"/>
        <v>335.1</v>
      </c>
      <c r="V16" s="129">
        <f t="shared" si="18"/>
        <v>0</v>
      </c>
      <c r="W16" s="63">
        <v>1.0900000000000001</v>
      </c>
      <c r="X16" s="64">
        <f t="shared" si="0"/>
        <v>365.26</v>
      </c>
      <c r="Y16" s="64">
        <f t="shared" si="1"/>
        <v>365.25900000000007</v>
      </c>
      <c r="Z16" s="64">
        <f t="shared" si="2"/>
        <v>0</v>
      </c>
      <c r="AA16" s="64">
        <f t="shared" si="3"/>
        <v>0</v>
      </c>
      <c r="AB16" s="64">
        <f t="shared" si="4"/>
        <v>0</v>
      </c>
      <c r="AC16" s="64">
        <f t="shared" si="5"/>
        <v>0</v>
      </c>
      <c r="AD16" s="64">
        <f t="shared" si="6"/>
        <v>0</v>
      </c>
      <c r="AE16" s="64">
        <f t="shared" si="7"/>
        <v>0</v>
      </c>
      <c r="AF16" s="64">
        <f t="shared" si="8"/>
        <v>0</v>
      </c>
      <c r="AG16" s="64">
        <f t="shared" si="9"/>
        <v>0</v>
      </c>
      <c r="AH16" s="64">
        <f t="shared" si="10"/>
        <v>0</v>
      </c>
      <c r="AI16" s="65">
        <f t="shared" si="11"/>
        <v>0</v>
      </c>
      <c r="AJ16" s="65">
        <f t="shared" si="12"/>
        <v>0</v>
      </c>
      <c r="AK16" s="65">
        <f t="shared" si="13"/>
        <v>0</v>
      </c>
      <c r="AL16" s="148">
        <f t="shared" si="14"/>
        <v>0</v>
      </c>
      <c r="AM16" s="64">
        <f>T16*W16</f>
        <v>365.25900000000007</v>
      </c>
      <c r="AN16" s="160">
        <f t="shared" si="19"/>
        <v>365.25900000000007</v>
      </c>
      <c r="AO16" s="122">
        <f t="shared" si="20"/>
        <v>9.9999999991950972E-4</v>
      </c>
      <c r="AP16" s="66">
        <f t="shared" si="15"/>
        <v>100</v>
      </c>
      <c r="AQ16" s="67"/>
      <c r="AR16" s="67"/>
      <c r="AS16" s="67"/>
      <c r="AT16" s="67"/>
      <c r="AU16" s="67"/>
      <c r="AV16" s="67"/>
    </row>
    <row r="17" spans="1:48" x14ac:dyDescent="0.25">
      <c r="A17" s="56" t="s">
        <v>63</v>
      </c>
      <c r="B17" s="57" t="s">
        <v>64</v>
      </c>
      <c r="C17" s="58" t="s">
        <v>65</v>
      </c>
      <c r="D17" s="59" t="s">
        <v>59</v>
      </c>
      <c r="E17" s="60">
        <v>407.77000000000004</v>
      </c>
      <c r="F17" s="60">
        <v>407.77</v>
      </c>
      <c r="G17" s="60">
        <v>0</v>
      </c>
      <c r="H17" s="60">
        <v>0</v>
      </c>
      <c r="I17" s="60"/>
      <c r="J17" s="60"/>
      <c r="K17" s="60"/>
      <c r="L17" s="60"/>
      <c r="M17" s="60"/>
      <c r="N17" s="60"/>
      <c r="O17" s="60"/>
      <c r="P17" s="61">
        <f>'[15]Mem. de cálc.'!H61</f>
        <v>0</v>
      </c>
      <c r="Q17" s="61"/>
      <c r="R17" s="61"/>
      <c r="S17" s="141"/>
      <c r="T17" s="62">
        <f t="shared" si="16"/>
        <v>407.77</v>
      </c>
      <c r="U17" s="62">
        <f t="shared" si="17"/>
        <v>407.77</v>
      </c>
      <c r="V17" s="129">
        <f t="shared" si="18"/>
        <v>0</v>
      </c>
      <c r="W17" s="63">
        <v>3.53</v>
      </c>
      <c r="X17" s="64">
        <f t="shared" si="0"/>
        <v>1439.43</v>
      </c>
      <c r="Y17" s="64">
        <f t="shared" si="1"/>
        <v>1439.4280999999999</v>
      </c>
      <c r="Z17" s="64">
        <f t="shared" si="2"/>
        <v>0</v>
      </c>
      <c r="AA17" s="64">
        <f t="shared" si="3"/>
        <v>0</v>
      </c>
      <c r="AB17" s="64">
        <f t="shared" si="4"/>
        <v>0</v>
      </c>
      <c r="AC17" s="64">
        <f t="shared" si="5"/>
        <v>0</v>
      </c>
      <c r="AD17" s="64">
        <f t="shared" si="6"/>
        <v>0</v>
      </c>
      <c r="AE17" s="64">
        <f t="shared" si="7"/>
        <v>0</v>
      </c>
      <c r="AF17" s="64">
        <f t="shared" si="8"/>
        <v>0</v>
      </c>
      <c r="AG17" s="64">
        <f t="shared" si="9"/>
        <v>0</v>
      </c>
      <c r="AH17" s="64">
        <f t="shared" si="10"/>
        <v>0</v>
      </c>
      <c r="AI17" s="65">
        <f t="shared" si="11"/>
        <v>0</v>
      </c>
      <c r="AJ17" s="65">
        <f t="shared" si="12"/>
        <v>0</v>
      </c>
      <c r="AK17" s="65">
        <f t="shared" si="13"/>
        <v>0</v>
      </c>
      <c r="AL17" s="148">
        <f t="shared" si="14"/>
        <v>0</v>
      </c>
      <c r="AM17" s="64">
        <f>T17*W17</f>
        <v>1439.4280999999999</v>
      </c>
      <c r="AN17" s="160">
        <f t="shared" si="19"/>
        <v>1439.4280999999999</v>
      </c>
      <c r="AO17" s="122">
        <f t="shared" si="20"/>
        <v>1.900000000205182E-3</v>
      </c>
      <c r="AP17" s="66">
        <f t="shared" si="15"/>
        <v>99.999999999999986</v>
      </c>
      <c r="AQ17" s="67"/>
      <c r="AR17" s="67"/>
      <c r="AS17" s="67"/>
      <c r="AT17" s="67"/>
      <c r="AU17" s="67"/>
      <c r="AV17" s="67"/>
    </row>
    <row r="18" spans="1:48" x14ac:dyDescent="0.25">
      <c r="A18" s="56" t="s">
        <v>66</v>
      </c>
      <c r="B18" s="57" t="s">
        <v>67</v>
      </c>
      <c r="C18" s="58" t="s">
        <v>68</v>
      </c>
      <c r="D18" s="59" t="s">
        <v>59</v>
      </c>
      <c r="E18" s="60">
        <v>91.17</v>
      </c>
      <c r="F18" s="60">
        <v>19.3</v>
      </c>
      <c r="G18" s="60">
        <v>71.87</v>
      </c>
      <c r="H18" s="60">
        <v>0</v>
      </c>
      <c r="I18" s="60"/>
      <c r="J18" s="60"/>
      <c r="K18" s="60"/>
      <c r="L18" s="60"/>
      <c r="M18" s="60"/>
      <c r="N18" s="60"/>
      <c r="O18" s="60"/>
      <c r="P18" s="61">
        <f>'[15]Mem. de cálc.'!H74</f>
        <v>0</v>
      </c>
      <c r="Q18" s="61"/>
      <c r="R18" s="61"/>
      <c r="S18" s="141"/>
      <c r="T18" s="62">
        <f t="shared" si="16"/>
        <v>91.17</v>
      </c>
      <c r="U18" s="62">
        <f t="shared" si="17"/>
        <v>91.17</v>
      </c>
      <c r="V18" s="129">
        <f t="shared" si="18"/>
        <v>0</v>
      </c>
      <c r="W18" s="63">
        <v>16.28</v>
      </c>
      <c r="X18" s="64">
        <f t="shared" si="0"/>
        <v>1484.25</v>
      </c>
      <c r="Y18" s="64">
        <f t="shared" si="1"/>
        <v>314.20400000000001</v>
      </c>
      <c r="Z18" s="64">
        <f t="shared" si="2"/>
        <v>1170.0436000000002</v>
      </c>
      <c r="AA18" s="64">
        <f t="shared" si="3"/>
        <v>0</v>
      </c>
      <c r="AB18" s="64">
        <f t="shared" si="4"/>
        <v>0</v>
      </c>
      <c r="AC18" s="64">
        <f t="shared" si="5"/>
        <v>0</v>
      </c>
      <c r="AD18" s="64">
        <f t="shared" si="6"/>
        <v>0</v>
      </c>
      <c r="AE18" s="64">
        <f t="shared" si="7"/>
        <v>0</v>
      </c>
      <c r="AF18" s="64">
        <f t="shared" si="8"/>
        <v>0</v>
      </c>
      <c r="AG18" s="64">
        <f t="shared" si="9"/>
        <v>0</v>
      </c>
      <c r="AH18" s="64">
        <f t="shared" si="10"/>
        <v>0</v>
      </c>
      <c r="AI18" s="65">
        <f t="shared" si="11"/>
        <v>0</v>
      </c>
      <c r="AJ18" s="65">
        <f t="shared" si="12"/>
        <v>0</v>
      </c>
      <c r="AK18" s="65">
        <f t="shared" si="13"/>
        <v>0</v>
      </c>
      <c r="AL18" s="148">
        <f t="shared" si="14"/>
        <v>0</v>
      </c>
      <c r="AM18" s="64">
        <f>T18*W18</f>
        <v>1484.2476000000001</v>
      </c>
      <c r="AN18" s="160">
        <f t="shared" si="19"/>
        <v>1484.2476000000001</v>
      </c>
      <c r="AO18" s="122">
        <f t="shared" si="20"/>
        <v>2.3999999998522981E-3</v>
      </c>
      <c r="AP18" s="66">
        <f t="shared" si="15"/>
        <v>100</v>
      </c>
      <c r="AQ18" s="67"/>
      <c r="AR18" s="67"/>
      <c r="AS18" s="67"/>
      <c r="AT18" s="67"/>
      <c r="AU18" s="67"/>
      <c r="AV18" s="67"/>
    </row>
    <row r="19" spans="1:48" x14ac:dyDescent="0.25">
      <c r="A19" s="43"/>
      <c r="B19" s="68"/>
      <c r="C19" s="45" t="s">
        <v>69</v>
      </c>
      <c r="D19" s="45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69"/>
      <c r="Q19" s="69"/>
      <c r="R19" s="69"/>
      <c r="S19" s="142"/>
      <c r="T19" s="71"/>
      <c r="U19" s="71"/>
      <c r="V19" s="71"/>
      <c r="W19" s="71"/>
      <c r="X19" s="72">
        <f t="shared" ref="X19" si="21">SUM(X13:X18)</f>
        <v>4202.42</v>
      </c>
      <c r="Y19" s="73">
        <f>SUM(Y13:Y18)</f>
        <v>2614.2181</v>
      </c>
      <c r="Z19" s="73">
        <f t="shared" ref="Z19:AM19" si="22">SUM(Z13:Z18)</f>
        <v>1589.0886</v>
      </c>
      <c r="AA19" s="73">
        <f t="shared" si="22"/>
        <v>0</v>
      </c>
      <c r="AB19" s="73">
        <f t="shared" si="22"/>
        <v>0</v>
      </c>
      <c r="AC19" s="73">
        <f t="shared" si="22"/>
        <v>0</v>
      </c>
      <c r="AD19" s="73">
        <f t="shared" si="22"/>
        <v>0</v>
      </c>
      <c r="AE19" s="73">
        <f t="shared" si="22"/>
        <v>0</v>
      </c>
      <c r="AF19" s="73">
        <f t="shared" si="22"/>
        <v>0</v>
      </c>
      <c r="AG19" s="73">
        <f t="shared" si="22"/>
        <v>0</v>
      </c>
      <c r="AH19" s="73">
        <f t="shared" si="22"/>
        <v>0</v>
      </c>
      <c r="AI19" s="73">
        <f t="shared" si="22"/>
        <v>0</v>
      </c>
      <c r="AJ19" s="73">
        <f t="shared" si="22"/>
        <v>0</v>
      </c>
      <c r="AK19" s="73">
        <f t="shared" si="22"/>
        <v>0</v>
      </c>
      <c r="AL19" s="149">
        <f t="shared" si="22"/>
        <v>0</v>
      </c>
      <c r="AM19" s="73">
        <f t="shared" si="22"/>
        <v>4202.4146999999994</v>
      </c>
      <c r="AN19" s="160">
        <f>SUBTOTAL(9,AN13:AN18)</f>
        <v>4202.4146999999994</v>
      </c>
      <c r="AO19" s="122">
        <f t="shared" si="20"/>
        <v>5.3000000007159542E-3</v>
      </c>
      <c r="AP19" s="66"/>
      <c r="AQ19" s="165">
        <f>AN19+AO19</f>
        <v>4202.42</v>
      </c>
      <c r="AR19" s="165">
        <f>X19</f>
        <v>4202.42</v>
      </c>
      <c r="AS19" s="55"/>
      <c r="AT19" s="55"/>
      <c r="AU19" s="55"/>
      <c r="AV19" s="55"/>
    </row>
    <row r="20" spans="1:48" x14ac:dyDescent="0.25">
      <c r="A20" s="74"/>
      <c r="B20" s="74"/>
      <c r="C20" s="75"/>
      <c r="D20" s="76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8"/>
      <c r="Q20" s="78"/>
      <c r="R20" s="78"/>
      <c r="S20" s="141"/>
      <c r="T20" s="62"/>
      <c r="U20" s="62"/>
      <c r="V20" s="79"/>
      <c r="W20" s="79"/>
      <c r="X20" s="80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81"/>
      <c r="AJ20" s="81"/>
      <c r="AK20" s="81"/>
      <c r="AL20" s="148"/>
      <c r="AM20" s="64"/>
      <c r="AN20" s="160"/>
      <c r="AO20" s="122">
        <f t="shared" si="20"/>
        <v>0</v>
      </c>
      <c r="AP20" s="66"/>
      <c r="AQ20" s="67"/>
      <c r="AR20" s="67"/>
      <c r="AS20" s="67"/>
      <c r="AT20" s="67"/>
      <c r="AU20" s="67"/>
      <c r="AV20" s="67"/>
    </row>
    <row r="21" spans="1:48" x14ac:dyDescent="0.25">
      <c r="A21" s="43"/>
      <c r="B21" s="43" t="s">
        <v>70</v>
      </c>
      <c r="C21" s="44" t="s">
        <v>71</v>
      </c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69"/>
      <c r="Q21" s="69"/>
      <c r="R21" s="69"/>
      <c r="S21" s="143"/>
      <c r="T21" s="71"/>
      <c r="U21" s="71"/>
      <c r="V21" s="71"/>
      <c r="W21" s="71"/>
      <c r="X21" s="82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83"/>
      <c r="AJ21" s="83"/>
      <c r="AK21" s="83"/>
      <c r="AL21" s="149"/>
      <c r="AM21" s="73"/>
      <c r="AN21" s="73"/>
      <c r="AO21" s="122">
        <f t="shared" si="20"/>
        <v>0</v>
      </c>
      <c r="AP21" s="66"/>
      <c r="AQ21" s="55"/>
      <c r="AR21" s="55"/>
      <c r="AS21" s="55"/>
      <c r="AT21" s="55"/>
      <c r="AU21" s="55"/>
      <c r="AV21" s="55"/>
    </row>
    <row r="22" spans="1:48" x14ac:dyDescent="0.25">
      <c r="A22" s="56" t="s">
        <v>72</v>
      </c>
      <c r="B22" s="84" t="s">
        <v>73</v>
      </c>
      <c r="C22" s="58" t="s">
        <v>74</v>
      </c>
      <c r="D22" s="59" t="s">
        <v>59</v>
      </c>
      <c r="E22" s="60">
        <v>8</v>
      </c>
      <c r="F22" s="60">
        <v>8</v>
      </c>
      <c r="G22" s="60">
        <v>0</v>
      </c>
      <c r="H22" s="60">
        <v>0</v>
      </c>
      <c r="I22" s="60"/>
      <c r="J22" s="60"/>
      <c r="K22" s="60"/>
      <c r="L22" s="60"/>
      <c r="M22" s="60"/>
      <c r="N22" s="60"/>
      <c r="O22" s="60"/>
      <c r="P22" s="61">
        <f>'[15]Mem. de cálc.'!H83</f>
        <v>0</v>
      </c>
      <c r="Q22" s="61"/>
      <c r="R22" s="61"/>
      <c r="S22" s="141"/>
      <c r="T22" s="62">
        <f t="shared" si="16"/>
        <v>8</v>
      </c>
      <c r="U22" s="62">
        <f t="shared" si="17"/>
        <v>8</v>
      </c>
      <c r="V22" s="129">
        <f>E22-U22</f>
        <v>0</v>
      </c>
      <c r="W22" s="63">
        <v>197.23</v>
      </c>
      <c r="X22" s="64">
        <f t="shared" ref="X22:X30" si="23">TRUNC(ROUND(E22*W22,2),2)</f>
        <v>1577.84</v>
      </c>
      <c r="Y22" s="64">
        <f t="shared" ref="Y22:Y30" si="24">F22*W22</f>
        <v>1577.84</v>
      </c>
      <c r="Z22" s="64">
        <f t="shared" ref="Z22:Z30" si="25">G22*W22</f>
        <v>0</v>
      </c>
      <c r="AA22" s="64">
        <f t="shared" ref="AA22:AA30" si="26">H22*W22</f>
        <v>0</v>
      </c>
      <c r="AB22" s="64">
        <f t="shared" ref="AB22:AB30" si="27">I22*W22</f>
        <v>0</v>
      </c>
      <c r="AC22" s="64">
        <f t="shared" ref="AC22:AC30" si="28">J22*W22</f>
        <v>0</v>
      </c>
      <c r="AD22" s="64">
        <f t="shared" ref="AD22:AD30" si="29">K22*W22</f>
        <v>0</v>
      </c>
      <c r="AE22" s="64">
        <f t="shared" ref="AE22:AE30" si="30">L22*W22</f>
        <v>0</v>
      </c>
      <c r="AF22" s="64">
        <f t="shared" ref="AF22:AF30" si="31">M22*W22</f>
        <v>0</v>
      </c>
      <c r="AG22" s="64">
        <f t="shared" ref="AG22:AG30" si="32">N22*W22</f>
        <v>0</v>
      </c>
      <c r="AH22" s="64">
        <f t="shared" ref="AH22:AH30" si="33">O22*W22</f>
        <v>0</v>
      </c>
      <c r="AI22" s="65">
        <f t="shared" ref="AI22:AI30" si="34">TRUNC(ROUND(P22*W22,2),2)</f>
        <v>0</v>
      </c>
      <c r="AJ22" s="65">
        <f t="shared" ref="AJ22:AJ30" si="35">Q22*W22</f>
        <v>0</v>
      </c>
      <c r="AK22" s="65">
        <f t="shared" ref="AK22:AK30" si="36">R22*W22</f>
        <v>0</v>
      </c>
      <c r="AL22" s="148">
        <f t="shared" ref="AL22:AL30" si="37">S22*W22</f>
        <v>0</v>
      </c>
      <c r="AM22" s="121">
        <f>X22</f>
        <v>1577.84</v>
      </c>
      <c r="AN22" s="160">
        <f t="shared" ref="AN22:AN29" si="38">AM22+AL22</f>
        <v>1577.84</v>
      </c>
      <c r="AO22" s="122">
        <f t="shared" si="20"/>
        <v>0</v>
      </c>
      <c r="AP22" s="66">
        <f t="shared" ref="AP22:AP30" si="39">(U22*100)/E22</f>
        <v>100</v>
      </c>
      <c r="AQ22" s="67"/>
      <c r="AR22" s="67"/>
      <c r="AS22" s="67"/>
      <c r="AT22" s="67"/>
      <c r="AU22" s="67"/>
      <c r="AV22" s="67"/>
    </row>
    <row r="23" spans="1:48" ht="28.5" x14ac:dyDescent="0.25">
      <c r="A23" s="56" t="s">
        <v>75</v>
      </c>
      <c r="B23" s="84" t="s">
        <v>76</v>
      </c>
      <c r="C23" s="58" t="s">
        <v>77</v>
      </c>
      <c r="D23" s="59" t="s">
        <v>59</v>
      </c>
      <c r="E23" s="60">
        <v>1238</v>
      </c>
      <c r="F23" s="60">
        <v>154.75</v>
      </c>
      <c r="G23" s="60">
        <v>154.75</v>
      </c>
      <c r="H23" s="60">
        <v>154.75</v>
      </c>
      <c r="I23" s="60">
        <v>154.75</v>
      </c>
      <c r="J23" s="60">
        <v>154.75</v>
      </c>
      <c r="K23" s="60">
        <v>154.75</v>
      </c>
      <c r="L23" s="60">
        <v>154.75</v>
      </c>
      <c r="M23" s="60">
        <v>154.75</v>
      </c>
      <c r="N23" s="60"/>
      <c r="O23" s="60"/>
      <c r="P23" s="61"/>
      <c r="Q23" s="61"/>
      <c r="R23" s="61"/>
      <c r="S23" s="141"/>
      <c r="T23" s="62">
        <f t="shared" si="16"/>
        <v>1238</v>
      </c>
      <c r="U23" s="62">
        <f t="shared" si="17"/>
        <v>1238</v>
      </c>
      <c r="V23" s="129">
        <f t="shared" ref="V23:V30" si="40">E23-U23</f>
        <v>0</v>
      </c>
      <c r="W23" s="63">
        <v>11.6</v>
      </c>
      <c r="X23" s="64">
        <f t="shared" si="23"/>
        <v>14360.8</v>
      </c>
      <c r="Y23" s="64">
        <f t="shared" si="24"/>
        <v>1795.1</v>
      </c>
      <c r="Z23" s="64">
        <f t="shared" si="25"/>
        <v>1795.1</v>
      </c>
      <c r="AA23" s="64">
        <f t="shared" si="26"/>
        <v>1795.1</v>
      </c>
      <c r="AB23" s="64">
        <f t="shared" si="27"/>
        <v>1795.1</v>
      </c>
      <c r="AC23" s="64">
        <f t="shared" si="28"/>
        <v>1795.1</v>
      </c>
      <c r="AD23" s="64">
        <f t="shared" si="29"/>
        <v>1795.1</v>
      </c>
      <c r="AE23" s="64">
        <f t="shared" si="30"/>
        <v>1795.1</v>
      </c>
      <c r="AF23" s="64">
        <f t="shared" si="31"/>
        <v>1795.1</v>
      </c>
      <c r="AG23" s="64">
        <f t="shared" si="32"/>
        <v>0</v>
      </c>
      <c r="AH23" s="64">
        <f t="shared" si="33"/>
        <v>0</v>
      </c>
      <c r="AI23" s="65">
        <f t="shared" si="34"/>
        <v>0</v>
      </c>
      <c r="AJ23" s="65">
        <f t="shared" si="35"/>
        <v>0</v>
      </c>
      <c r="AK23" s="65">
        <f t="shared" si="36"/>
        <v>0</v>
      </c>
      <c r="AL23" s="148">
        <f t="shared" si="37"/>
        <v>0</v>
      </c>
      <c r="AM23" s="64">
        <f t="shared" ref="AM23:AM30" si="41">T23*W23</f>
        <v>14360.8</v>
      </c>
      <c r="AN23" s="160">
        <f>AM23+AL23</f>
        <v>14360.8</v>
      </c>
      <c r="AO23" s="122">
        <f t="shared" si="20"/>
        <v>0</v>
      </c>
      <c r="AP23" s="66">
        <f t="shared" si="39"/>
        <v>100</v>
      </c>
      <c r="AQ23" s="67"/>
      <c r="AR23" s="67"/>
      <c r="AS23" s="67"/>
      <c r="AT23" s="67"/>
      <c r="AU23" s="67"/>
      <c r="AV23" s="67"/>
    </row>
    <row r="24" spans="1:48" ht="28.5" x14ac:dyDescent="0.25">
      <c r="A24" s="56" t="s">
        <v>78</v>
      </c>
      <c r="B24" s="84" t="s">
        <v>79</v>
      </c>
      <c r="C24" s="58" t="s">
        <v>80</v>
      </c>
      <c r="D24" s="59" t="s">
        <v>81</v>
      </c>
      <c r="E24" s="60">
        <v>96.2</v>
      </c>
      <c r="F24" s="60">
        <v>96.2</v>
      </c>
      <c r="G24" s="60">
        <v>0</v>
      </c>
      <c r="H24" s="60">
        <v>0</v>
      </c>
      <c r="I24" s="60"/>
      <c r="J24" s="60"/>
      <c r="K24" s="60"/>
      <c r="L24" s="60"/>
      <c r="M24" s="60"/>
      <c r="N24" s="60"/>
      <c r="O24" s="60"/>
      <c r="P24" s="61">
        <f>'[15]Mem. de cálc.'!H124</f>
        <v>0</v>
      </c>
      <c r="Q24" s="61"/>
      <c r="R24" s="61"/>
      <c r="S24" s="141"/>
      <c r="T24" s="62">
        <f t="shared" si="16"/>
        <v>96.2</v>
      </c>
      <c r="U24" s="62">
        <f t="shared" si="17"/>
        <v>96.2</v>
      </c>
      <c r="V24" s="129">
        <f t="shared" si="40"/>
        <v>0</v>
      </c>
      <c r="W24" s="63">
        <v>174.82</v>
      </c>
      <c r="X24" s="64">
        <f t="shared" si="23"/>
        <v>16817.68</v>
      </c>
      <c r="Y24" s="64">
        <f t="shared" si="24"/>
        <v>16817.684000000001</v>
      </c>
      <c r="Z24" s="64">
        <f t="shared" si="25"/>
        <v>0</v>
      </c>
      <c r="AA24" s="64">
        <f t="shared" si="26"/>
        <v>0</v>
      </c>
      <c r="AB24" s="64">
        <f t="shared" si="27"/>
        <v>0</v>
      </c>
      <c r="AC24" s="64">
        <f t="shared" si="28"/>
        <v>0</v>
      </c>
      <c r="AD24" s="64">
        <f t="shared" si="29"/>
        <v>0</v>
      </c>
      <c r="AE24" s="64">
        <f t="shared" si="30"/>
        <v>0</v>
      </c>
      <c r="AF24" s="64">
        <f t="shared" si="31"/>
        <v>0</v>
      </c>
      <c r="AG24" s="64">
        <f t="shared" si="32"/>
        <v>0</v>
      </c>
      <c r="AH24" s="64">
        <f t="shared" si="33"/>
        <v>0</v>
      </c>
      <c r="AI24" s="65">
        <f t="shared" si="34"/>
        <v>0</v>
      </c>
      <c r="AJ24" s="65">
        <f t="shared" si="35"/>
        <v>0</v>
      </c>
      <c r="AK24" s="65">
        <f t="shared" si="36"/>
        <v>0</v>
      </c>
      <c r="AL24" s="148">
        <f t="shared" si="37"/>
        <v>0</v>
      </c>
      <c r="AM24" s="64">
        <f t="shared" si="41"/>
        <v>16817.684000000001</v>
      </c>
      <c r="AN24" s="160">
        <f t="shared" si="38"/>
        <v>16817.684000000001</v>
      </c>
      <c r="AO24" s="122">
        <f t="shared" si="20"/>
        <v>-4.0000000008149073E-3</v>
      </c>
      <c r="AP24" s="66">
        <f t="shared" si="39"/>
        <v>100</v>
      </c>
      <c r="AQ24" s="67"/>
      <c r="AR24" s="67"/>
      <c r="AS24" s="67"/>
      <c r="AT24" s="67"/>
      <c r="AU24" s="67"/>
      <c r="AV24" s="67"/>
    </row>
    <row r="25" spans="1:48" ht="28.5" x14ac:dyDescent="0.25">
      <c r="A25" s="56" t="s">
        <v>82</v>
      </c>
      <c r="B25" s="84" t="s">
        <v>83</v>
      </c>
      <c r="C25" s="58" t="s">
        <v>84</v>
      </c>
      <c r="D25" s="59" t="s">
        <v>59</v>
      </c>
      <c r="E25" s="60">
        <v>10.9</v>
      </c>
      <c r="F25" s="60">
        <v>10.9</v>
      </c>
      <c r="G25" s="60">
        <v>0</v>
      </c>
      <c r="H25" s="60">
        <v>0</v>
      </c>
      <c r="I25" s="60"/>
      <c r="J25" s="60"/>
      <c r="K25" s="60"/>
      <c r="L25" s="60"/>
      <c r="M25" s="60"/>
      <c r="N25" s="60"/>
      <c r="O25" s="60"/>
      <c r="P25" s="61">
        <f>'[15]Mem. de cálc.'!H133</f>
        <v>0</v>
      </c>
      <c r="Q25" s="61"/>
      <c r="R25" s="61"/>
      <c r="S25" s="141"/>
      <c r="T25" s="62">
        <f t="shared" si="16"/>
        <v>10.9</v>
      </c>
      <c r="U25" s="62">
        <f t="shared" si="17"/>
        <v>10.9</v>
      </c>
      <c r="V25" s="129">
        <f t="shared" si="40"/>
        <v>0</v>
      </c>
      <c r="W25" s="63">
        <v>420.22</v>
      </c>
      <c r="X25" s="64">
        <f t="shared" si="23"/>
        <v>4580.3999999999996</v>
      </c>
      <c r="Y25" s="64">
        <f t="shared" si="24"/>
        <v>4580.3980000000001</v>
      </c>
      <c r="Z25" s="64">
        <f t="shared" si="25"/>
        <v>0</v>
      </c>
      <c r="AA25" s="64">
        <f t="shared" si="26"/>
        <v>0</v>
      </c>
      <c r="AB25" s="64">
        <f t="shared" si="27"/>
        <v>0</v>
      </c>
      <c r="AC25" s="64">
        <f t="shared" si="28"/>
        <v>0</v>
      </c>
      <c r="AD25" s="64">
        <f t="shared" si="29"/>
        <v>0</v>
      </c>
      <c r="AE25" s="64">
        <f t="shared" si="30"/>
        <v>0</v>
      </c>
      <c r="AF25" s="64">
        <f t="shared" si="31"/>
        <v>0</v>
      </c>
      <c r="AG25" s="64">
        <f t="shared" si="32"/>
        <v>0</v>
      </c>
      <c r="AH25" s="64">
        <f t="shared" si="33"/>
        <v>0</v>
      </c>
      <c r="AI25" s="65">
        <f t="shared" si="34"/>
        <v>0</v>
      </c>
      <c r="AJ25" s="65">
        <f t="shared" si="35"/>
        <v>0</v>
      </c>
      <c r="AK25" s="65">
        <f t="shared" si="36"/>
        <v>0</v>
      </c>
      <c r="AL25" s="148">
        <f t="shared" si="37"/>
        <v>0</v>
      </c>
      <c r="AM25" s="64">
        <f t="shared" si="41"/>
        <v>4580.3980000000001</v>
      </c>
      <c r="AN25" s="160">
        <f t="shared" si="38"/>
        <v>4580.3980000000001</v>
      </c>
      <c r="AO25" s="122">
        <f t="shared" si="20"/>
        <v>1.9999999994979589E-3</v>
      </c>
      <c r="AP25" s="66">
        <f t="shared" si="39"/>
        <v>100</v>
      </c>
      <c r="AQ25" s="67"/>
      <c r="AR25" s="67"/>
      <c r="AS25" s="67"/>
      <c r="AT25" s="67"/>
      <c r="AU25" s="67"/>
      <c r="AV25" s="67"/>
    </row>
    <row r="26" spans="1:48" ht="28.5" x14ac:dyDescent="0.25">
      <c r="A26" s="56" t="s">
        <v>85</v>
      </c>
      <c r="B26" s="84" t="s">
        <v>86</v>
      </c>
      <c r="C26" s="58" t="s">
        <v>87</v>
      </c>
      <c r="D26" s="59" t="s">
        <v>59</v>
      </c>
      <c r="E26" s="60">
        <v>10.9</v>
      </c>
      <c r="F26" s="60">
        <v>10.9</v>
      </c>
      <c r="G26" s="60">
        <v>0</v>
      </c>
      <c r="H26" s="60">
        <v>0</v>
      </c>
      <c r="I26" s="60"/>
      <c r="J26" s="60"/>
      <c r="K26" s="60"/>
      <c r="L26" s="60"/>
      <c r="M26" s="60"/>
      <c r="N26" s="60"/>
      <c r="O26" s="60"/>
      <c r="P26" s="61">
        <f>'[15]Mem. de cálc.'!H142</f>
        <v>0</v>
      </c>
      <c r="Q26" s="61"/>
      <c r="R26" s="61"/>
      <c r="S26" s="141"/>
      <c r="T26" s="62">
        <f t="shared" si="16"/>
        <v>10.9</v>
      </c>
      <c r="U26" s="62">
        <f t="shared" si="17"/>
        <v>10.9</v>
      </c>
      <c r="V26" s="129">
        <f t="shared" si="40"/>
        <v>0</v>
      </c>
      <c r="W26" s="63">
        <v>364.32</v>
      </c>
      <c r="X26" s="64">
        <f t="shared" si="23"/>
        <v>3971.09</v>
      </c>
      <c r="Y26" s="64">
        <f t="shared" si="24"/>
        <v>3971.0880000000002</v>
      </c>
      <c r="Z26" s="64">
        <f t="shared" si="25"/>
        <v>0</v>
      </c>
      <c r="AA26" s="64">
        <f t="shared" si="26"/>
        <v>0</v>
      </c>
      <c r="AB26" s="64">
        <f t="shared" si="27"/>
        <v>0</v>
      </c>
      <c r="AC26" s="64">
        <f t="shared" si="28"/>
        <v>0</v>
      </c>
      <c r="AD26" s="64">
        <f t="shared" si="29"/>
        <v>0</v>
      </c>
      <c r="AE26" s="64">
        <f t="shared" si="30"/>
        <v>0</v>
      </c>
      <c r="AF26" s="64">
        <f t="shared" si="31"/>
        <v>0</v>
      </c>
      <c r="AG26" s="64">
        <f t="shared" si="32"/>
        <v>0</v>
      </c>
      <c r="AH26" s="64">
        <f t="shared" si="33"/>
        <v>0</v>
      </c>
      <c r="AI26" s="65">
        <f t="shared" si="34"/>
        <v>0</v>
      </c>
      <c r="AJ26" s="65">
        <f t="shared" si="35"/>
        <v>0</v>
      </c>
      <c r="AK26" s="65">
        <f t="shared" si="36"/>
        <v>0</v>
      </c>
      <c r="AL26" s="148">
        <f t="shared" si="37"/>
        <v>0</v>
      </c>
      <c r="AM26" s="64">
        <f t="shared" si="41"/>
        <v>3971.0880000000002</v>
      </c>
      <c r="AN26" s="160">
        <f t="shared" si="38"/>
        <v>3971.0880000000002</v>
      </c>
      <c r="AO26" s="122">
        <f t="shared" si="20"/>
        <v>1.9999999999527063E-3</v>
      </c>
      <c r="AP26" s="66">
        <f t="shared" si="39"/>
        <v>100</v>
      </c>
      <c r="AQ26" s="67"/>
      <c r="AR26" s="67"/>
      <c r="AS26" s="67"/>
      <c r="AT26" s="67"/>
      <c r="AU26" s="67"/>
      <c r="AV26" s="67"/>
    </row>
    <row r="27" spans="1:48" ht="28.5" x14ac:dyDescent="0.25">
      <c r="A27" s="56" t="s">
        <v>88</v>
      </c>
      <c r="B27" s="84" t="s">
        <v>89</v>
      </c>
      <c r="C27" s="58" t="s">
        <v>90</v>
      </c>
      <c r="D27" s="59" t="s">
        <v>59</v>
      </c>
      <c r="E27" s="60">
        <v>18.149999999999999</v>
      </c>
      <c r="F27" s="60">
        <v>18.149999999999999</v>
      </c>
      <c r="G27" s="60">
        <v>0</v>
      </c>
      <c r="H27" s="60">
        <v>0</v>
      </c>
      <c r="I27" s="60"/>
      <c r="J27" s="60"/>
      <c r="K27" s="60"/>
      <c r="L27" s="60"/>
      <c r="M27" s="60"/>
      <c r="N27" s="60"/>
      <c r="O27" s="60"/>
      <c r="P27" s="61">
        <f>'[15]Mem. de cálc.'!H151</f>
        <v>0</v>
      </c>
      <c r="Q27" s="61"/>
      <c r="R27" s="61"/>
      <c r="S27" s="141"/>
      <c r="T27" s="62">
        <f t="shared" si="16"/>
        <v>18.149999999999999</v>
      </c>
      <c r="U27" s="62">
        <f t="shared" si="17"/>
        <v>18.149999999999999</v>
      </c>
      <c r="V27" s="129">
        <f t="shared" si="40"/>
        <v>0</v>
      </c>
      <c r="W27" s="63">
        <v>334.5</v>
      </c>
      <c r="X27" s="64">
        <f t="shared" si="23"/>
        <v>6071.18</v>
      </c>
      <c r="Y27" s="64">
        <f t="shared" si="24"/>
        <v>6071.1749999999993</v>
      </c>
      <c r="Z27" s="64">
        <f t="shared" si="25"/>
        <v>0</v>
      </c>
      <c r="AA27" s="64">
        <f t="shared" si="26"/>
        <v>0</v>
      </c>
      <c r="AB27" s="64">
        <f t="shared" si="27"/>
        <v>0</v>
      </c>
      <c r="AC27" s="64">
        <f t="shared" si="28"/>
        <v>0</v>
      </c>
      <c r="AD27" s="64">
        <f t="shared" si="29"/>
        <v>0</v>
      </c>
      <c r="AE27" s="64">
        <f t="shared" si="30"/>
        <v>0</v>
      </c>
      <c r="AF27" s="64">
        <f t="shared" si="31"/>
        <v>0</v>
      </c>
      <c r="AG27" s="64">
        <f t="shared" si="32"/>
        <v>0</v>
      </c>
      <c r="AH27" s="64">
        <f t="shared" si="33"/>
        <v>0</v>
      </c>
      <c r="AI27" s="65">
        <f t="shared" si="34"/>
        <v>0</v>
      </c>
      <c r="AJ27" s="65">
        <f t="shared" si="35"/>
        <v>0</v>
      </c>
      <c r="AK27" s="65">
        <f t="shared" si="36"/>
        <v>0</v>
      </c>
      <c r="AL27" s="148">
        <f t="shared" si="37"/>
        <v>0</v>
      </c>
      <c r="AM27" s="64">
        <f t="shared" si="41"/>
        <v>6071.1749999999993</v>
      </c>
      <c r="AN27" s="160">
        <f t="shared" si="38"/>
        <v>6071.1749999999993</v>
      </c>
      <c r="AO27" s="122">
        <f t="shared" si="20"/>
        <v>5.0000000010186341E-3</v>
      </c>
      <c r="AP27" s="66">
        <f t="shared" si="39"/>
        <v>100</v>
      </c>
      <c r="AQ27" s="67"/>
      <c r="AR27" s="67"/>
      <c r="AS27" s="67"/>
      <c r="AT27" s="67"/>
      <c r="AU27" s="67"/>
      <c r="AV27" s="67"/>
    </row>
    <row r="28" spans="1:48" ht="28.5" x14ac:dyDescent="0.25">
      <c r="A28" s="56" t="s">
        <v>91</v>
      </c>
      <c r="B28" s="84" t="s">
        <v>92</v>
      </c>
      <c r="C28" s="58" t="s">
        <v>93</v>
      </c>
      <c r="D28" s="59" t="s">
        <v>94</v>
      </c>
      <c r="E28" s="60">
        <v>1</v>
      </c>
      <c r="F28" s="60"/>
      <c r="G28" s="60">
        <v>1</v>
      </c>
      <c r="H28" s="60">
        <v>0</v>
      </c>
      <c r="I28" s="60"/>
      <c r="J28" s="60"/>
      <c r="K28" s="60"/>
      <c r="L28" s="60"/>
      <c r="M28" s="60"/>
      <c r="N28" s="60"/>
      <c r="O28" s="60"/>
      <c r="P28" s="61"/>
      <c r="Q28" s="61"/>
      <c r="R28" s="61"/>
      <c r="S28" s="141"/>
      <c r="T28" s="62">
        <f t="shared" si="16"/>
        <v>1</v>
      </c>
      <c r="U28" s="62">
        <f t="shared" si="17"/>
        <v>1</v>
      </c>
      <c r="V28" s="129">
        <f t="shared" si="40"/>
        <v>0</v>
      </c>
      <c r="W28" s="63">
        <v>11523.93</v>
      </c>
      <c r="X28" s="64">
        <f t="shared" si="23"/>
        <v>11523.93</v>
      </c>
      <c r="Y28" s="64">
        <f t="shared" si="24"/>
        <v>0</v>
      </c>
      <c r="Z28" s="64">
        <f t="shared" si="25"/>
        <v>11523.93</v>
      </c>
      <c r="AA28" s="64">
        <f t="shared" si="26"/>
        <v>0</v>
      </c>
      <c r="AB28" s="64">
        <f t="shared" si="27"/>
        <v>0</v>
      </c>
      <c r="AC28" s="64">
        <f t="shared" si="28"/>
        <v>0</v>
      </c>
      <c r="AD28" s="64">
        <f t="shared" si="29"/>
        <v>0</v>
      </c>
      <c r="AE28" s="64">
        <f t="shared" si="30"/>
        <v>0</v>
      </c>
      <c r="AF28" s="64">
        <f t="shared" si="31"/>
        <v>0</v>
      </c>
      <c r="AG28" s="64">
        <f t="shared" si="32"/>
        <v>0</v>
      </c>
      <c r="AH28" s="64">
        <f t="shared" si="33"/>
        <v>0</v>
      </c>
      <c r="AI28" s="65">
        <f t="shared" si="34"/>
        <v>0</v>
      </c>
      <c r="AJ28" s="65">
        <f t="shared" si="35"/>
        <v>0</v>
      </c>
      <c r="AK28" s="65">
        <f t="shared" si="36"/>
        <v>0</v>
      </c>
      <c r="AL28" s="148">
        <f t="shared" si="37"/>
        <v>0</v>
      </c>
      <c r="AM28" s="64">
        <f t="shared" si="41"/>
        <v>11523.93</v>
      </c>
      <c r="AN28" s="160">
        <f t="shared" si="38"/>
        <v>11523.93</v>
      </c>
      <c r="AO28" s="122">
        <f t="shared" si="20"/>
        <v>0</v>
      </c>
      <c r="AP28" s="66">
        <f t="shared" si="39"/>
        <v>100</v>
      </c>
      <c r="AQ28" s="67"/>
      <c r="AR28" s="67"/>
      <c r="AS28" s="67"/>
      <c r="AT28" s="67"/>
      <c r="AU28" s="67"/>
      <c r="AV28" s="67"/>
    </row>
    <row r="29" spans="1:48" ht="28.5" x14ac:dyDescent="0.25">
      <c r="A29" s="56" t="s">
        <v>95</v>
      </c>
      <c r="B29" s="84" t="s">
        <v>96</v>
      </c>
      <c r="C29" s="58" t="s">
        <v>97</v>
      </c>
      <c r="D29" s="59" t="s">
        <v>59</v>
      </c>
      <c r="E29" s="60">
        <v>12</v>
      </c>
      <c r="F29" s="60">
        <v>12</v>
      </c>
      <c r="G29" s="60">
        <v>0</v>
      </c>
      <c r="H29" s="60">
        <v>0</v>
      </c>
      <c r="I29" s="60"/>
      <c r="J29" s="60"/>
      <c r="K29" s="60"/>
      <c r="L29" s="60"/>
      <c r="M29" s="60"/>
      <c r="N29" s="60"/>
      <c r="O29" s="60"/>
      <c r="P29" s="61">
        <f>'[15]Mem. de cálc.'!H169</f>
        <v>0</v>
      </c>
      <c r="Q29" s="61"/>
      <c r="R29" s="61"/>
      <c r="S29" s="141"/>
      <c r="T29" s="62">
        <f t="shared" si="16"/>
        <v>12</v>
      </c>
      <c r="U29" s="62">
        <f t="shared" si="17"/>
        <v>12</v>
      </c>
      <c r="V29" s="129">
        <f t="shared" si="40"/>
        <v>0</v>
      </c>
      <c r="W29" s="63">
        <v>111.5</v>
      </c>
      <c r="X29" s="64">
        <f t="shared" si="23"/>
        <v>1338</v>
      </c>
      <c r="Y29" s="64">
        <f t="shared" si="24"/>
        <v>1338</v>
      </c>
      <c r="Z29" s="64">
        <f t="shared" si="25"/>
        <v>0</v>
      </c>
      <c r="AA29" s="64">
        <f t="shared" si="26"/>
        <v>0</v>
      </c>
      <c r="AB29" s="64">
        <f t="shared" si="27"/>
        <v>0</v>
      </c>
      <c r="AC29" s="64">
        <f t="shared" si="28"/>
        <v>0</v>
      </c>
      <c r="AD29" s="64">
        <f t="shared" si="29"/>
        <v>0</v>
      </c>
      <c r="AE29" s="64">
        <f t="shared" si="30"/>
        <v>0</v>
      </c>
      <c r="AF29" s="64">
        <f t="shared" si="31"/>
        <v>0</v>
      </c>
      <c r="AG29" s="64">
        <f t="shared" si="32"/>
        <v>0</v>
      </c>
      <c r="AH29" s="64">
        <f t="shared" si="33"/>
        <v>0</v>
      </c>
      <c r="AI29" s="65">
        <f t="shared" si="34"/>
        <v>0</v>
      </c>
      <c r="AJ29" s="65">
        <f t="shared" si="35"/>
        <v>0</v>
      </c>
      <c r="AK29" s="65">
        <f t="shared" si="36"/>
        <v>0</v>
      </c>
      <c r="AL29" s="148">
        <f t="shared" si="37"/>
        <v>0</v>
      </c>
      <c r="AM29" s="64">
        <f t="shared" si="41"/>
        <v>1338</v>
      </c>
      <c r="AN29" s="160">
        <f t="shared" si="38"/>
        <v>1338</v>
      </c>
      <c r="AO29" s="122">
        <f t="shared" si="20"/>
        <v>0</v>
      </c>
      <c r="AP29" s="66">
        <f t="shared" si="39"/>
        <v>100</v>
      </c>
      <c r="AQ29" s="67"/>
      <c r="AR29" s="67"/>
      <c r="AS29" s="67"/>
      <c r="AT29" s="67"/>
      <c r="AU29" s="67"/>
      <c r="AV29" s="67"/>
    </row>
    <row r="30" spans="1:48" ht="28.5" x14ac:dyDescent="0.25">
      <c r="A30" s="56" t="s">
        <v>98</v>
      </c>
      <c r="B30" s="84" t="s">
        <v>99</v>
      </c>
      <c r="C30" s="58" t="s">
        <v>100</v>
      </c>
      <c r="D30" s="59" t="s">
        <v>59</v>
      </c>
      <c r="E30" s="60">
        <v>6</v>
      </c>
      <c r="F30" s="60">
        <v>6</v>
      </c>
      <c r="G30" s="60">
        <v>0</v>
      </c>
      <c r="H30" s="60">
        <v>0</v>
      </c>
      <c r="I30" s="60"/>
      <c r="J30" s="60"/>
      <c r="K30" s="60"/>
      <c r="L30" s="60"/>
      <c r="M30" s="60"/>
      <c r="N30" s="60"/>
      <c r="O30" s="60"/>
      <c r="P30" s="61">
        <f>'[15]Mem. de cálc.'!H178</f>
        <v>0</v>
      </c>
      <c r="Q30" s="61"/>
      <c r="R30" s="61"/>
      <c r="S30" s="141"/>
      <c r="T30" s="62">
        <f t="shared" si="16"/>
        <v>6</v>
      </c>
      <c r="U30" s="62">
        <f t="shared" si="17"/>
        <v>6</v>
      </c>
      <c r="V30" s="129">
        <f t="shared" si="40"/>
        <v>0</v>
      </c>
      <c r="W30" s="63">
        <v>154.63</v>
      </c>
      <c r="X30" s="64">
        <f t="shared" si="23"/>
        <v>927.78</v>
      </c>
      <c r="Y30" s="64">
        <f t="shared" si="24"/>
        <v>927.78</v>
      </c>
      <c r="Z30" s="64">
        <f t="shared" si="25"/>
        <v>0</v>
      </c>
      <c r="AA30" s="64">
        <f t="shared" si="26"/>
        <v>0</v>
      </c>
      <c r="AB30" s="64">
        <f t="shared" si="27"/>
        <v>0</v>
      </c>
      <c r="AC30" s="64">
        <f t="shared" si="28"/>
        <v>0</v>
      </c>
      <c r="AD30" s="64">
        <f t="shared" si="29"/>
        <v>0</v>
      </c>
      <c r="AE30" s="64">
        <f t="shared" si="30"/>
        <v>0</v>
      </c>
      <c r="AF30" s="64">
        <f t="shared" si="31"/>
        <v>0</v>
      </c>
      <c r="AG30" s="64">
        <f t="shared" si="32"/>
        <v>0</v>
      </c>
      <c r="AH30" s="64">
        <f t="shared" si="33"/>
        <v>0</v>
      </c>
      <c r="AI30" s="65">
        <f t="shared" si="34"/>
        <v>0</v>
      </c>
      <c r="AJ30" s="65">
        <f t="shared" si="35"/>
        <v>0</v>
      </c>
      <c r="AK30" s="65">
        <f t="shared" si="36"/>
        <v>0</v>
      </c>
      <c r="AL30" s="148">
        <f t="shared" si="37"/>
        <v>0</v>
      </c>
      <c r="AM30" s="64">
        <f t="shared" si="41"/>
        <v>927.78</v>
      </c>
      <c r="AN30" s="160">
        <f>AM30+AL30</f>
        <v>927.78</v>
      </c>
      <c r="AO30" s="122">
        <f t="shared" si="20"/>
        <v>0</v>
      </c>
      <c r="AP30" s="66">
        <f t="shared" si="39"/>
        <v>100</v>
      </c>
      <c r="AQ30" s="67"/>
      <c r="AR30" s="67"/>
      <c r="AS30" s="67"/>
      <c r="AT30" s="67"/>
      <c r="AU30" s="67"/>
      <c r="AV30" s="67"/>
    </row>
    <row r="31" spans="1:48" x14ac:dyDescent="0.25">
      <c r="A31" s="43"/>
      <c r="B31" s="68"/>
      <c r="C31" s="45" t="s">
        <v>101</v>
      </c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69"/>
      <c r="Q31" s="69"/>
      <c r="R31" s="69"/>
      <c r="S31" s="143"/>
      <c r="T31" s="71"/>
      <c r="U31" s="71"/>
      <c r="V31" s="71"/>
      <c r="W31" s="71"/>
      <c r="X31" s="72">
        <f t="shared" ref="X31" si="42">SUM(X22:X30)</f>
        <v>61168.7</v>
      </c>
      <c r="Y31" s="73">
        <f>SUM(Y22:Y30)</f>
        <v>37079.065000000002</v>
      </c>
      <c r="Z31" s="73">
        <f t="shared" ref="Z31:AM31" si="43">SUM(Z22:Z30)</f>
        <v>13319.03</v>
      </c>
      <c r="AA31" s="73">
        <f t="shared" si="43"/>
        <v>1795.1</v>
      </c>
      <c r="AB31" s="73">
        <f t="shared" si="43"/>
        <v>1795.1</v>
      </c>
      <c r="AC31" s="73">
        <f t="shared" si="43"/>
        <v>1795.1</v>
      </c>
      <c r="AD31" s="73">
        <f t="shared" si="43"/>
        <v>1795.1</v>
      </c>
      <c r="AE31" s="73">
        <f t="shared" si="43"/>
        <v>1795.1</v>
      </c>
      <c r="AF31" s="73">
        <f t="shared" si="43"/>
        <v>1795.1</v>
      </c>
      <c r="AG31" s="73">
        <f t="shared" si="43"/>
        <v>0</v>
      </c>
      <c r="AH31" s="73">
        <f t="shared" si="43"/>
        <v>0</v>
      </c>
      <c r="AI31" s="73">
        <f t="shared" si="43"/>
        <v>0</v>
      </c>
      <c r="AJ31" s="73">
        <f t="shared" si="43"/>
        <v>0</v>
      </c>
      <c r="AK31" s="73">
        <f t="shared" si="43"/>
        <v>0</v>
      </c>
      <c r="AL31" s="149">
        <f t="shared" si="43"/>
        <v>0</v>
      </c>
      <c r="AM31" s="73">
        <f t="shared" si="43"/>
        <v>61168.695</v>
      </c>
      <c r="AN31" s="160">
        <f>SUBTOTAL(9,AN22:AN30)</f>
        <v>61168.695</v>
      </c>
      <c r="AO31" s="122">
        <f t="shared" si="20"/>
        <v>4.9999999973806553E-3</v>
      </c>
      <c r="AP31" s="66"/>
      <c r="AQ31" s="165">
        <f>AN31+AO31</f>
        <v>61168.7</v>
      </c>
      <c r="AR31" s="165">
        <f>X31</f>
        <v>61168.7</v>
      </c>
      <c r="AS31" s="55"/>
      <c r="AT31" s="55"/>
      <c r="AU31" s="55"/>
      <c r="AV31" s="55"/>
    </row>
    <row r="32" spans="1:48" x14ac:dyDescent="0.25">
      <c r="A32" s="56"/>
      <c r="B32" s="84"/>
      <c r="C32" s="58"/>
      <c r="D32" s="59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/>
      <c r="Q32" s="61"/>
      <c r="R32" s="61"/>
      <c r="S32" s="141"/>
      <c r="T32" s="62">
        <f t="shared" si="16"/>
        <v>0</v>
      </c>
      <c r="U32" s="62">
        <f t="shared" si="17"/>
        <v>0</v>
      </c>
      <c r="V32" s="129"/>
      <c r="W32" s="85"/>
      <c r="X32" s="80">
        <f>TRUNC(E32*W32,2)</f>
        <v>0</v>
      </c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6">
        <f>TRUNC(P32*W32,2)</f>
        <v>0</v>
      </c>
      <c r="AJ32" s="65"/>
      <c r="AK32" s="86"/>
      <c r="AL32" s="148"/>
      <c r="AM32" s="64"/>
      <c r="AN32" s="160"/>
      <c r="AO32" s="122">
        <f t="shared" si="20"/>
        <v>0</v>
      </c>
      <c r="AP32" s="66"/>
      <c r="AQ32" s="67"/>
      <c r="AR32" s="67"/>
      <c r="AS32" s="67"/>
      <c r="AT32" s="67"/>
      <c r="AU32" s="67"/>
      <c r="AV32" s="67"/>
    </row>
    <row r="33" spans="1:48" x14ac:dyDescent="0.25">
      <c r="A33" s="43"/>
      <c r="B33" s="43" t="s">
        <v>102</v>
      </c>
      <c r="C33" s="44" t="s">
        <v>103</v>
      </c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69"/>
      <c r="Q33" s="69"/>
      <c r="R33" s="69"/>
      <c r="S33" s="142"/>
      <c r="T33" s="71"/>
      <c r="U33" s="71"/>
      <c r="V33" s="71"/>
      <c r="W33" s="71"/>
      <c r="X33" s="82">
        <f>TRUNC(E33*W33,2)</f>
        <v>0</v>
      </c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83">
        <f>TRUNC(P33*W33,2)</f>
        <v>0</v>
      </c>
      <c r="AJ33" s="72"/>
      <c r="AK33" s="83"/>
      <c r="AL33" s="149"/>
      <c r="AM33" s="73"/>
      <c r="AN33" s="160"/>
      <c r="AO33" s="122">
        <f t="shared" si="20"/>
        <v>0</v>
      </c>
      <c r="AP33" s="66"/>
      <c r="AQ33" s="55"/>
      <c r="AR33" s="55"/>
      <c r="AS33" s="55"/>
      <c r="AT33" s="55"/>
      <c r="AU33" s="55"/>
      <c r="AV33" s="55"/>
    </row>
    <row r="34" spans="1:48" x14ac:dyDescent="0.25">
      <c r="A34" s="56" t="s">
        <v>104</v>
      </c>
      <c r="B34" s="84" t="s">
        <v>105</v>
      </c>
      <c r="C34" s="58" t="s">
        <v>106</v>
      </c>
      <c r="D34" s="59" t="s">
        <v>52</v>
      </c>
      <c r="E34" s="60">
        <v>112.21599999999999</v>
      </c>
      <c r="F34" s="60">
        <v>35.4</v>
      </c>
      <c r="G34" s="60">
        <v>58.31</v>
      </c>
      <c r="H34" s="60">
        <v>14.89</v>
      </c>
      <c r="I34" s="60"/>
      <c r="J34" s="60"/>
      <c r="K34" s="60"/>
      <c r="L34" s="60"/>
      <c r="M34" s="60"/>
      <c r="N34" s="60"/>
      <c r="O34" s="60"/>
      <c r="P34" s="61">
        <f>'[15]Mem. de cálc.'!H206</f>
        <v>0</v>
      </c>
      <c r="Q34" s="61"/>
      <c r="R34" s="61"/>
      <c r="S34" s="141"/>
      <c r="T34" s="62">
        <f>E34-V34</f>
        <v>112.20399999999999</v>
      </c>
      <c r="U34" s="62">
        <f t="shared" si="17"/>
        <v>112.20399999999999</v>
      </c>
      <c r="V34" s="129">
        <v>1.2E-2</v>
      </c>
      <c r="W34" s="63">
        <v>38.99</v>
      </c>
      <c r="X34" s="64">
        <f>TRUNC(ROUND(E34*W34,2),2)</f>
        <v>4375.3</v>
      </c>
      <c r="Y34" s="64">
        <f>F34*W34</f>
        <v>1380.2460000000001</v>
      </c>
      <c r="Z34" s="64">
        <f>G34*W34</f>
        <v>2273.5069000000003</v>
      </c>
      <c r="AA34" s="64">
        <f>H34*W34</f>
        <v>580.56110000000001</v>
      </c>
      <c r="AB34" s="64">
        <f>I34*W34</f>
        <v>0</v>
      </c>
      <c r="AC34" s="64">
        <f>J34*W34</f>
        <v>0</v>
      </c>
      <c r="AD34" s="64">
        <f>K34*W34</f>
        <v>0</v>
      </c>
      <c r="AE34" s="64">
        <f>L34*W34</f>
        <v>0</v>
      </c>
      <c r="AF34" s="64">
        <f>M34*W34</f>
        <v>0</v>
      </c>
      <c r="AG34" s="64">
        <f>N34*W34</f>
        <v>0</v>
      </c>
      <c r="AH34" s="64">
        <f>O34*W34</f>
        <v>0</v>
      </c>
      <c r="AI34" s="65">
        <f>TRUNC(ROUND(P34*W34,2),2)</f>
        <v>0</v>
      </c>
      <c r="AJ34" s="65">
        <f>Q34*W34</f>
        <v>0</v>
      </c>
      <c r="AK34" s="65">
        <f>R34*W34</f>
        <v>0</v>
      </c>
      <c r="AL34" s="148">
        <f>S34*W34</f>
        <v>0</v>
      </c>
      <c r="AM34" s="64">
        <f>T34*W34</f>
        <v>4374.8339599999999</v>
      </c>
      <c r="AN34" s="160">
        <f t="shared" ref="AN34:AN37" si="44">AM34+AL34</f>
        <v>4374.8339599999999</v>
      </c>
      <c r="AO34" s="122">
        <f t="shared" si="20"/>
        <v>0.46604000000024826</v>
      </c>
      <c r="AP34" s="66">
        <f>(U34*100)/E34</f>
        <v>99.989306337777151</v>
      </c>
      <c r="AQ34" s="67"/>
      <c r="AR34" s="67"/>
      <c r="AS34" s="67"/>
      <c r="AT34" s="67"/>
      <c r="AU34" s="67"/>
      <c r="AV34" s="67"/>
    </row>
    <row r="35" spans="1:48" x14ac:dyDescent="0.25">
      <c r="A35" s="56" t="s">
        <v>107</v>
      </c>
      <c r="B35" s="84" t="s">
        <v>108</v>
      </c>
      <c r="C35" s="58" t="s">
        <v>109</v>
      </c>
      <c r="D35" s="59" t="s">
        <v>52</v>
      </c>
      <c r="E35" s="60">
        <v>99.756</v>
      </c>
      <c r="F35" s="60"/>
      <c r="G35" s="60">
        <v>31.7</v>
      </c>
      <c r="H35" s="60">
        <v>68.05</v>
      </c>
      <c r="I35" s="60"/>
      <c r="J35" s="60"/>
      <c r="K35" s="60"/>
      <c r="L35" s="60"/>
      <c r="M35" s="60"/>
      <c r="N35" s="60"/>
      <c r="O35" s="60"/>
      <c r="P35" s="61">
        <f>'[15]Mem. de cálc.'!H220</f>
        <v>0</v>
      </c>
      <c r="Q35" s="61"/>
      <c r="R35" s="61"/>
      <c r="S35" s="141"/>
      <c r="T35" s="62">
        <f t="shared" si="16"/>
        <v>99.75</v>
      </c>
      <c r="U35" s="62">
        <f t="shared" si="17"/>
        <v>99.75</v>
      </c>
      <c r="V35" s="129">
        <f t="shared" ref="V35:V37" si="45">E35-U35</f>
        <v>6.0000000000002274E-3</v>
      </c>
      <c r="W35" s="63">
        <v>49.39</v>
      </c>
      <c r="X35" s="64">
        <f>TRUNC(ROUND(E35*W35,2),2)</f>
        <v>4926.95</v>
      </c>
      <c r="Y35" s="64">
        <f>F35*W35</f>
        <v>0</v>
      </c>
      <c r="Z35" s="64">
        <f>G35*W35</f>
        <v>1565.663</v>
      </c>
      <c r="AA35" s="64">
        <f>H35*W35</f>
        <v>3360.9894999999997</v>
      </c>
      <c r="AB35" s="64">
        <f>I35*W35</f>
        <v>0</v>
      </c>
      <c r="AC35" s="64">
        <f>J35*W35</f>
        <v>0</v>
      </c>
      <c r="AD35" s="64">
        <f>K35*W35</f>
        <v>0</v>
      </c>
      <c r="AE35" s="64">
        <f>L35*W35</f>
        <v>0</v>
      </c>
      <c r="AF35" s="64">
        <f>M35*W35</f>
        <v>0</v>
      </c>
      <c r="AG35" s="64">
        <f>N35*W35</f>
        <v>0</v>
      </c>
      <c r="AH35" s="64">
        <f>O35*W35</f>
        <v>0</v>
      </c>
      <c r="AI35" s="65">
        <f>TRUNC(ROUND(P35*W35,2),2)</f>
        <v>0</v>
      </c>
      <c r="AJ35" s="65">
        <f>Q35*W35</f>
        <v>0</v>
      </c>
      <c r="AK35" s="65">
        <f>R35*W35</f>
        <v>0</v>
      </c>
      <c r="AL35" s="148">
        <f>S35*W35</f>
        <v>0</v>
      </c>
      <c r="AM35" s="64">
        <f>T35*W35</f>
        <v>4926.6525000000001</v>
      </c>
      <c r="AN35" s="160">
        <f t="shared" si="44"/>
        <v>4926.6525000000001</v>
      </c>
      <c r="AO35" s="122">
        <f t="shared" si="20"/>
        <v>0.29749999999967258</v>
      </c>
      <c r="AP35" s="66">
        <f>(U35*100)/E35</f>
        <v>99.99398532419103</v>
      </c>
      <c r="AQ35" s="67"/>
      <c r="AR35" s="67"/>
      <c r="AS35" s="67"/>
      <c r="AT35" s="67"/>
      <c r="AU35" s="67"/>
      <c r="AV35" s="67"/>
    </row>
    <row r="36" spans="1:48" ht="28.5" x14ac:dyDescent="0.25">
      <c r="A36" s="56" t="s">
        <v>110</v>
      </c>
      <c r="B36" s="84" t="s">
        <v>111</v>
      </c>
      <c r="C36" s="58" t="s">
        <v>112</v>
      </c>
      <c r="D36" s="59" t="s">
        <v>52</v>
      </c>
      <c r="E36" s="60">
        <v>83.775000000000006</v>
      </c>
      <c r="F36" s="60"/>
      <c r="G36" s="60">
        <v>83.78</v>
      </c>
      <c r="H36" s="60">
        <v>0</v>
      </c>
      <c r="I36" s="60"/>
      <c r="J36" s="60"/>
      <c r="K36" s="60"/>
      <c r="L36" s="60"/>
      <c r="M36" s="60"/>
      <c r="N36" s="60"/>
      <c r="O36" s="60"/>
      <c r="P36" s="61">
        <f>'[15]Mem. de cálc.'!H229</f>
        <v>0</v>
      </c>
      <c r="Q36" s="61"/>
      <c r="R36" s="61"/>
      <c r="S36" s="141"/>
      <c r="T36" s="62">
        <f t="shared" si="16"/>
        <v>83.78</v>
      </c>
      <c r="U36" s="62">
        <f t="shared" si="17"/>
        <v>83.78</v>
      </c>
      <c r="V36" s="129">
        <f t="shared" si="45"/>
        <v>-4.9999999999954525E-3</v>
      </c>
      <c r="W36" s="63">
        <v>99.56</v>
      </c>
      <c r="X36" s="64">
        <f>TRUNC(ROUND(E36*W36,2),2)</f>
        <v>8340.64</v>
      </c>
      <c r="Y36" s="64">
        <f>F36*W36</f>
        <v>0</v>
      </c>
      <c r="Z36" s="64">
        <f>G36*W36</f>
        <v>8341.1368000000002</v>
      </c>
      <c r="AA36" s="64">
        <f>H36*W36</f>
        <v>0</v>
      </c>
      <c r="AB36" s="64">
        <f>I36*W36</f>
        <v>0</v>
      </c>
      <c r="AC36" s="64">
        <f>J36*W36</f>
        <v>0</v>
      </c>
      <c r="AD36" s="64">
        <f>K36*W36</f>
        <v>0</v>
      </c>
      <c r="AE36" s="64">
        <f>L36*W36</f>
        <v>0</v>
      </c>
      <c r="AF36" s="64">
        <f>M36*W36</f>
        <v>0</v>
      </c>
      <c r="AG36" s="64">
        <f>N36*W36</f>
        <v>0</v>
      </c>
      <c r="AH36" s="64">
        <f>O36*W36</f>
        <v>0</v>
      </c>
      <c r="AI36" s="65">
        <f>TRUNC(ROUND(P36*W36,2),2)</f>
        <v>0</v>
      </c>
      <c r="AJ36" s="65">
        <f>Q36*W36</f>
        <v>0</v>
      </c>
      <c r="AK36" s="65">
        <f>R36*W36</f>
        <v>0</v>
      </c>
      <c r="AL36" s="148">
        <f>S36*W36</f>
        <v>0</v>
      </c>
      <c r="AM36" s="64">
        <f>X36</f>
        <v>8340.64</v>
      </c>
      <c r="AN36" s="160">
        <f t="shared" si="44"/>
        <v>8340.64</v>
      </c>
      <c r="AO36" s="122">
        <f t="shared" si="20"/>
        <v>0</v>
      </c>
      <c r="AP36" s="66">
        <f>(U36*100)/E36</f>
        <v>100.00596836765143</v>
      </c>
      <c r="AQ36" s="87"/>
      <c r="AR36" s="87"/>
      <c r="AS36" s="87"/>
      <c r="AT36" s="87"/>
      <c r="AU36" s="87"/>
      <c r="AV36" s="87"/>
    </row>
    <row r="37" spans="1:48" ht="28.5" x14ac:dyDescent="0.25">
      <c r="A37" s="56" t="s">
        <v>113</v>
      </c>
      <c r="B37" s="84" t="s">
        <v>114</v>
      </c>
      <c r="C37" s="58" t="s">
        <v>115</v>
      </c>
      <c r="D37" s="59" t="s">
        <v>52</v>
      </c>
      <c r="E37" s="60">
        <v>33.420159999999996</v>
      </c>
      <c r="F37" s="60">
        <v>10.3</v>
      </c>
      <c r="G37" s="60"/>
      <c r="H37" s="60">
        <v>8.1199999999999992</v>
      </c>
      <c r="I37" s="60"/>
      <c r="J37" s="60"/>
      <c r="K37" s="60"/>
      <c r="L37" s="60"/>
      <c r="M37" s="60"/>
      <c r="N37" s="60">
        <v>5.87</v>
      </c>
      <c r="O37" s="60"/>
      <c r="P37" s="88">
        <f>'[15]Mem. de cálc.'!H251</f>
        <v>6</v>
      </c>
      <c r="Q37" s="88"/>
      <c r="R37" s="88"/>
      <c r="S37" s="144"/>
      <c r="T37" s="62">
        <f t="shared" si="16"/>
        <v>30.290000000000003</v>
      </c>
      <c r="U37" s="62">
        <f t="shared" si="17"/>
        <v>30.290000000000003</v>
      </c>
      <c r="V37" s="129">
        <f t="shared" si="45"/>
        <v>3.1301599999999929</v>
      </c>
      <c r="W37" s="63">
        <v>63.21</v>
      </c>
      <c r="X37" s="64">
        <f>TRUNC(ROUND(E37*W37,2),2)</f>
        <v>2112.4899999999998</v>
      </c>
      <c r="Y37" s="64">
        <f>F37*W37</f>
        <v>651.0630000000001</v>
      </c>
      <c r="Z37" s="64">
        <f>G37*W37</f>
        <v>0</v>
      </c>
      <c r="AA37" s="64">
        <f>H37*W37</f>
        <v>513.26519999999994</v>
      </c>
      <c r="AB37" s="64">
        <f>I37*W37</f>
        <v>0</v>
      </c>
      <c r="AC37" s="64">
        <f>J37*W37</f>
        <v>0</v>
      </c>
      <c r="AD37" s="64">
        <f>K37*W37</f>
        <v>0</v>
      </c>
      <c r="AE37" s="64">
        <f>L37*W37</f>
        <v>0</v>
      </c>
      <c r="AF37" s="64">
        <f>M37*W37</f>
        <v>0</v>
      </c>
      <c r="AG37" s="64">
        <f>N37*W37</f>
        <v>371.04270000000002</v>
      </c>
      <c r="AH37" s="64">
        <f>O37*W37</f>
        <v>0</v>
      </c>
      <c r="AI37" s="65">
        <f>TRUNC(ROUND(P37*W37,2),2)</f>
        <v>379.26</v>
      </c>
      <c r="AJ37" s="65">
        <f>Q37*W37</f>
        <v>0</v>
      </c>
      <c r="AK37" s="65">
        <f>R37*W37</f>
        <v>0</v>
      </c>
      <c r="AL37" s="148">
        <f>S37*W37</f>
        <v>0</v>
      </c>
      <c r="AM37" s="64">
        <f>T37*W37</f>
        <v>1914.6309000000001</v>
      </c>
      <c r="AN37" s="160">
        <f t="shared" si="44"/>
        <v>1914.6309000000001</v>
      </c>
      <c r="AO37" s="122">
        <f>X37-AN37</f>
        <v>197.85909999999967</v>
      </c>
      <c r="AP37" s="66">
        <f>(U37*100)/E37</f>
        <v>90.633916773588183</v>
      </c>
      <c r="AQ37" s="89"/>
      <c r="AR37" s="89"/>
      <c r="AS37" s="89"/>
      <c r="AT37" s="89"/>
      <c r="AU37" s="89"/>
      <c r="AV37" s="89"/>
    </row>
    <row r="38" spans="1:48" x14ac:dyDescent="0.25">
      <c r="A38" s="43"/>
      <c r="B38" s="68"/>
      <c r="C38" s="45" t="s">
        <v>116</v>
      </c>
      <c r="D38" s="45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69"/>
      <c r="Q38" s="69"/>
      <c r="R38" s="69"/>
      <c r="S38" s="142"/>
      <c r="T38" s="70">
        <f t="shared" si="16"/>
        <v>0</v>
      </c>
      <c r="U38" s="70">
        <f t="shared" si="17"/>
        <v>0</v>
      </c>
      <c r="V38" s="71"/>
      <c r="W38" s="71"/>
      <c r="X38" s="72">
        <f>SUM(X32:X37)</f>
        <v>19755.379999999997</v>
      </c>
      <c r="Y38" s="73">
        <f>SUM(Y34:Y37)</f>
        <v>2031.3090000000002</v>
      </c>
      <c r="Z38" s="73">
        <f t="shared" ref="Z38:AM38" si="46">SUM(Z34:Z37)</f>
        <v>12180.306700000001</v>
      </c>
      <c r="AA38" s="73">
        <f t="shared" si="46"/>
        <v>4454.8157999999994</v>
      </c>
      <c r="AB38" s="73">
        <f t="shared" si="46"/>
        <v>0</v>
      </c>
      <c r="AC38" s="73">
        <f t="shared" si="46"/>
        <v>0</v>
      </c>
      <c r="AD38" s="73">
        <f t="shared" si="46"/>
        <v>0</v>
      </c>
      <c r="AE38" s="73">
        <f t="shared" si="46"/>
        <v>0</v>
      </c>
      <c r="AF38" s="73">
        <f t="shared" si="46"/>
        <v>0</v>
      </c>
      <c r="AG38" s="73">
        <f t="shared" si="46"/>
        <v>371.04270000000002</v>
      </c>
      <c r="AH38" s="73">
        <f t="shared" si="46"/>
        <v>0</v>
      </c>
      <c r="AI38" s="73">
        <f t="shared" si="46"/>
        <v>379.26</v>
      </c>
      <c r="AJ38" s="73">
        <f t="shared" si="46"/>
        <v>0</v>
      </c>
      <c r="AK38" s="73">
        <f t="shared" si="46"/>
        <v>0</v>
      </c>
      <c r="AL38" s="149">
        <f t="shared" si="46"/>
        <v>0</v>
      </c>
      <c r="AM38" s="73">
        <f t="shared" si="46"/>
        <v>19556.75736</v>
      </c>
      <c r="AN38" s="160">
        <f>SUBTOTAL(9,AN34:AN37)</f>
        <v>19556.75736</v>
      </c>
      <c r="AO38" s="122">
        <f>X38-AN38</f>
        <v>198.62263999999777</v>
      </c>
      <c r="AP38" s="66"/>
      <c r="AQ38" s="165">
        <f>AN38+AO38</f>
        <v>19755.379999999997</v>
      </c>
      <c r="AR38" s="165">
        <f>X38</f>
        <v>19755.379999999997</v>
      </c>
      <c r="AS38" s="55"/>
      <c r="AT38" s="55"/>
      <c r="AU38" s="55"/>
      <c r="AV38" s="55"/>
    </row>
    <row r="39" spans="1:48" x14ac:dyDescent="0.25">
      <c r="A39" s="90"/>
      <c r="B39" s="91"/>
      <c r="C39" s="92"/>
      <c r="D39" s="92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4"/>
      <c r="Q39" s="94"/>
      <c r="R39" s="94"/>
      <c r="S39" s="144"/>
      <c r="T39" s="62">
        <f t="shared" si="16"/>
        <v>0</v>
      </c>
      <c r="U39" s="62">
        <f t="shared" si="17"/>
        <v>0</v>
      </c>
      <c r="V39" s="95"/>
      <c r="W39" s="95"/>
      <c r="X39" s="96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96"/>
      <c r="AJ39" s="65"/>
      <c r="AK39" s="96"/>
      <c r="AL39" s="148"/>
      <c r="AM39" s="64"/>
      <c r="AN39" s="160"/>
      <c r="AO39" s="122">
        <f t="shared" si="20"/>
        <v>0</v>
      </c>
      <c r="AP39" s="66"/>
      <c r="AQ39" s="97"/>
      <c r="AR39" s="97"/>
      <c r="AS39" s="97"/>
      <c r="AT39" s="97"/>
      <c r="AU39" s="97"/>
      <c r="AV39" s="97"/>
    </row>
    <row r="40" spans="1:48" x14ac:dyDescent="0.25">
      <c r="A40" s="43"/>
      <c r="B40" s="43" t="s">
        <v>117</v>
      </c>
      <c r="C40" s="44" t="s">
        <v>118</v>
      </c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69"/>
      <c r="Q40" s="69"/>
      <c r="R40" s="69"/>
      <c r="S40" s="142"/>
      <c r="T40" s="71"/>
      <c r="U40" s="71"/>
      <c r="V40" s="71"/>
      <c r="W40" s="71"/>
      <c r="X40" s="82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83"/>
      <c r="AJ40" s="72"/>
      <c r="AK40" s="83"/>
      <c r="AL40" s="149"/>
      <c r="AM40" s="73"/>
      <c r="AN40" s="160"/>
      <c r="AO40" s="122">
        <f t="shared" si="20"/>
        <v>0</v>
      </c>
      <c r="AP40" s="66"/>
      <c r="AQ40" s="55"/>
      <c r="AR40" s="55"/>
      <c r="AS40" s="55"/>
      <c r="AT40" s="55"/>
      <c r="AU40" s="55"/>
      <c r="AV40" s="55"/>
    </row>
    <row r="41" spans="1:48" x14ac:dyDescent="0.25">
      <c r="A41" s="56" t="s">
        <v>119</v>
      </c>
      <c r="B41" s="84" t="s">
        <v>120</v>
      </c>
      <c r="C41" s="58" t="s">
        <v>121</v>
      </c>
      <c r="D41" s="59" t="s">
        <v>52</v>
      </c>
      <c r="E41" s="60">
        <v>24.560000000000002</v>
      </c>
      <c r="F41" s="60"/>
      <c r="G41" s="60">
        <v>4.26</v>
      </c>
      <c r="H41" s="60">
        <v>16.7</v>
      </c>
      <c r="I41" s="60"/>
      <c r="J41" s="60"/>
      <c r="K41" s="60">
        <v>3.6</v>
      </c>
      <c r="L41" s="60"/>
      <c r="M41" s="60"/>
      <c r="N41" s="60"/>
      <c r="O41" s="60"/>
      <c r="P41" s="61">
        <f>'[15]Mem. de cálc.'!H269</f>
        <v>0</v>
      </c>
      <c r="Q41" s="61"/>
      <c r="R41" s="61"/>
      <c r="S41" s="141"/>
      <c r="T41" s="62">
        <f t="shared" si="16"/>
        <v>24.560000000000002</v>
      </c>
      <c r="U41" s="62">
        <f t="shared" si="17"/>
        <v>24.560000000000002</v>
      </c>
      <c r="V41" s="129">
        <f t="shared" ref="V41:V48" si="47">E41-U41</f>
        <v>0</v>
      </c>
      <c r="W41" s="63">
        <v>493.92</v>
      </c>
      <c r="X41" s="64">
        <f>E41*W41</f>
        <v>12130.675200000001</v>
      </c>
      <c r="Y41" s="64">
        <f t="shared" ref="Y41:Y48" si="48">F41*W41</f>
        <v>0</v>
      </c>
      <c r="Z41" s="64">
        <f t="shared" ref="Z41:Z48" si="49">G41*W41</f>
        <v>2104.0992000000001</v>
      </c>
      <c r="AA41" s="64">
        <f t="shared" ref="AA41:AA48" si="50">H41*W41</f>
        <v>8248.4639999999999</v>
      </c>
      <c r="AB41" s="64">
        <f t="shared" ref="AB41:AB48" si="51">I41*W41</f>
        <v>0</v>
      </c>
      <c r="AC41" s="64">
        <f t="shared" ref="AC41:AC48" si="52">J41*W41</f>
        <v>0</v>
      </c>
      <c r="AD41" s="64">
        <f t="shared" ref="AD41:AD48" si="53">K41*W41</f>
        <v>1778.1120000000001</v>
      </c>
      <c r="AE41" s="64">
        <f t="shared" ref="AE41:AE48" si="54">L41*W41</f>
        <v>0</v>
      </c>
      <c r="AF41" s="64">
        <f t="shared" ref="AF41:AF48" si="55">M41*W41</f>
        <v>0</v>
      </c>
      <c r="AG41" s="64">
        <f t="shared" ref="AG41:AG48" si="56">N41*W41</f>
        <v>0</v>
      </c>
      <c r="AH41" s="64">
        <f t="shared" ref="AH41:AH48" si="57">O41*W41</f>
        <v>0</v>
      </c>
      <c r="AI41" s="65">
        <f t="shared" ref="AI41:AI48" si="58">TRUNC(ROUND(P41*W41,2),2)</f>
        <v>0</v>
      </c>
      <c r="AJ41" s="65">
        <f t="shared" ref="AJ41:AJ48" si="59">Q41*W41</f>
        <v>0</v>
      </c>
      <c r="AK41" s="65">
        <f t="shared" ref="AK41:AK48" si="60">R41*W41</f>
        <v>0</v>
      </c>
      <c r="AL41" s="148">
        <f t="shared" ref="AL41:AL48" si="61">S41*W41</f>
        <v>0</v>
      </c>
      <c r="AM41" s="64">
        <v>12130.08</v>
      </c>
      <c r="AN41" s="160">
        <f t="shared" ref="AN41:AN48" si="62">AM41+AL41</f>
        <v>12130.08</v>
      </c>
      <c r="AO41" s="122">
        <f t="shared" si="20"/>
        <v>0.5952000000015687</v>
      </c>
      <c r="AP41" s="66">
        <f t="shared" ref="AP41:AP48" si="63">(U41*100)/E41</f>
        <v>99.999999999999986</v>
      </c>
      <c r="AQ41" s="89"/>
      <c r="AR41" s="89"/>
      <c r="AS41" s="89"/>
      <c r="AT41" s="89"/>
      <c r="AU41" s="89"/>
      <c r="AV41" s="89"/>
    </row>
    <row r="42" spans="1:48" x14ac:dyDescent="0.25">
      <c r="A42" s="56" t="s">
        <v>122</v>
      </c>
      <c r="B42" s="84" t="s">
        <v>123</v>
      </c>
      <c r="C42" s="58" t="s">
        <v>124</v>
      </c>
      <c r="D42" s="59" t="s">
        <v>52</v>
      </c>
      <c r="E42" s="60">
        <v>7.8259999999999996</v>
      </c>
      <c r="F42" s="60"/>
      <c r="G42" s="60">
        <v>7.83</v>
      </c>
      <c r="H42" s="60">
        <v>0</v>
      </c>
      <c r="I42" s="60"/>
      <c r="J42" s="60"/>
      <c r="K42" s="60"/>
      <c r="L42" s="60"/>
      <c r="M42" s="60"/>
      <c r="N42" s="60"/>
      <c r="O42" s="60"/>
      <c r="P42" s="61">
        <f>'[15]Mem. de cálc.'!H281</f>
        <v>0</v>
      </c>
      <c r="Q42" s="61"/>
      <c r="R42" s="61"/>
      <c r="S42" s="141"/>
      <c r="T42" s="62">
        <f t="shared" si="16"/>
        <v>7.83</v>
      </c>
      <c r="U42" s="62">
        <f t="shared" si="17"/>
        <v>7.83</v>
      </c>
      <c r="V42" s="129">
        <f t="shared" si="47"/>
        <v>-4.0000000000004476E-3</v>
      </c>
      <c r="W42" s="63">
        <v>479.44</v>
      </c>
      <c r="X42" s="64">
        <f t="shared" ref="X42:X48" si="64">TRUNC(ROUND(E42*W42,2),2)</f>
        <v>3752.1</v>
      </c>
      <c r="Y42" s="64">
        <f t="shared" si="48"/>
        <v>0</v>
      </c>
      <c r="Z42" s="64">
        <f t="shared" si="49"/>
        <v>3754.0151999999998</v>
      </c>
      <c r="AA42" s="64">
        <f t="shared" si="50"/>
        <v>0</v>
      </c>
      <c r="AB42" s="64">
        <f t="shared" si="51"/>
        <v>0</v>
      </c>
      <c r="AC42" s="64">
        <f t="shared" si="52"/>
        <v>0</v>
      </c>
      <c r="AD42" s="64">
        <f t="shared" si="53"/>
        <v>0</v>
      </c>
      <c r="AE42" s="64">
        <f t="shared" si="54"/>
        <v>0</v>
      </c>
      <c r="AF42" s="64">
        <f t="shared" si="55"/>
        <v>0</v>
      </c>
      <c r="AG42" s="64">
        <f t="shared" si="56"/>
        <v>0</v>
      </c>
      <c r="AH42" s="64">
        <f t="shared" si="57"/>
        <v>0</v>
      </c>
      <c r="AI42" s="65">
        <f t="shared" si="58"/>
        <v>0</v>
      </c>
      <c r="AJ42" s="65">
        <f t="shared" si="59"/>
        <v>0</v>
      </c>
      <c r="AK42" s="65">
        <f t="shared" si="60"/>
        <v>0</v>
      </c>
      <c r="AL42" s="148">
        <f t="shared" si="61"/>
        <v>0</v>
      </c>
      <c r="AM42" s="64">
        <f>X42</f>
        <v>3752.1</v>
      </c>
      <c r="AN42" s="160">
        <f t="shared" si="62"/>
        <v>3752.1</v>
      </c>
      <c r="AO42" s="122">
        <f t="shared" si="20"/>
        <v>0</v>
      </c>
      <c r="AP42" s="66">
        <f t="shared" si="63"/>
        <v>100.05111167901866</v>
      </c>
      <c r="AQ42" s="67"/>
      <c r="AR42" s="67"/>
      <c r="AS42" s="67"/>
      <c r="AT42" s="67"/>
      <c r="AU42" s="67"/>
      <c r="AV42" s="67"/>
    </row>
    <row r="43" spans="1:48" ht="28.5" x14ac:dyDescent="0.25">
      <c r="A43" s="56" t="s">
        <v>125</v>
      </c>
      <c r="B43" s="84" t="s">
        <v>126</v>
      </c>
      <c r="C43" s="58" t="s">
        <v>127</v>
      </c>
      <c r="D43" s="59" t="s">
        <v>52</v>
      </c>
      <c r="E43" s="60">
        <v>2.2637500000000004</v>
      </c>
      <c r="F43" s="60"/>
      <c r="G43" s="60">
        <v>0.99</v>
      </c>
      <c r="H43" s="60">
        <v>1.27</v>
      </c>
      <c r="I43" s="60"/>
      <c r="J43" s="60"/>
      <c r="K43" s="60"/>
      <c r="L43" s="60"/>
      <c r="M43" s="60"/>
      <c r="N43" s="60"/>
      <c r="O43" s="60"/>
      <c r="P43" s="61">
        <f>'[15]Mem. de cálc.'!H304</f>
        <v>0</v>
      </c>
      <c r="Q43" s="61"/>
      <c r="R43" s="61"/>
      <c r="S43" s="141"/>
      <c r="T43" s="62">
        <f t="shared" si="16"/>
        <v>2.2599999999999998</v>
      </c>
      <c r="U43" s="62">
        <f t="shared" si="17"/>
        <v>2.2599999999999998</v>
      </c>
      <c r="V43" s="129">
        <f t="shared" si="47"/>
        <v>3.7500000000005862E-3</v>
      </c>
      <c r="W43" s="63">
        <v>509.2</v>
      </c>
      <c r="X43" s="64">
        <f t="shared" si="64"/>
        <v>1152.7</v>
      </c>
      <c r="Y43" s="64">
        <f t="shared" si="48"/>
        <v>0</v>
      </c>
      <c r="Z43" s="64">
        <f t="shared" si="49"/>
        <v>504.108</v>
      </c>
      <c r="AA43" s="64">
        <f t="shared" si="50"/>
        <v>646.68399999999997</v>
      </c>
      <c r="AB43" s="64">
        <f t="shared" si="51"/>
        <v>0</v>
      </c>
      <c r="AC43" s="64">
        <f t="shared" si="52"/>
        <v>0</v>
      </c>
      <c r="AD43" s="64">
        <f t="shared" si="53"/>
        <v>0</v>
      </c>
      <c r="AE43" s="64">
        <f t="shared" si="54"/>
        <v>0</v>
      </c>
      <c r="AF43" s="64">
        <f t="shared" si="55"/>
        <v>0</v>
      </c>
      <c r="AG43" s="64">
        <f t="shared" si="56"/>
        <v>0</v>
      </c>
      <c r="AH43" s="64">
        <f t="shared" si="57"/>
        <v>0</v>
      </c>
      <c r="AI43" s="65">
        <f t="shared" si="58"/>
        <v>0</v>
      </c>
      <c r="AJ43" s="65">
        <f t="shared" si="59"/>
        <v>0</v>
      </c>
      <c r="AK43" s="65">
        <f t="shared" si="60"/>
        <v>0</v>
      </c>
      <c r="AL43" s="148">
        <f t="shared" si="61"/>
        <v>0</v>
      </c>
      <c r="AM43" s="64">
        <f>X43</f>
        <v>1152.7</v>
      </c>
      <c r="AN43" s="160">
        <f t="shared" si="62"/>
        <v>1152.7</v>
      </c>
      <c r="AO43" s="122">
        <f>X43-AN43</f>
        <v>0</v>
      </c>
      <c r="AP43" s="66">
        <f t="shared" si="63"/>
        <v>99.834345665378208</v>
      </c>
      <c r="AQ43" s="67"/>
      <c r="AR43" s="67"/>
      <c r="AS43" s="67"/>
      <c r="AT43" s="67"/>
      <c r="AU43" s="67"/>
      <c r="AV43" s="67"/>
    </row>
    <row r="44" spans="1:48" x14ac:dyDescent="0.25">
      <c r="A44" s="56" t="s">
        <v>128</v>
      </c>
      <c r="B44" s="84" t="s">
        <v>129</v>
      </c>
      <c r="C44" s="58" t="s">
        <v>130</v>
      </c>
      <c r="D44" s="59" t="s">
        <v>131</v>
      </c>
      <c r="E44" s="60">
        <v>786.95</v>
      </c>
      <c r="F44" s="60"/>
      <c r="G44" s="60">
        <v>259.64999999999998</v>
      </c>
      <c r="H44" s="60">
        <v>527.298</v>
      </c>
      <c r="I44" s="60"/>
      <c r="J44" s="60"/>
      <c r="K44" s="60"/>
      <c r="L44" s="60"/>
      <c r="M44" s="60"/>
      <c r="N44" s="60"/>
      <c r="O44" s="60"/>
      <c r="P44" s="61">
        <f>'[15]Mem. de cálc.'!H324</f>
        <v>0</v>
      </c>
      <c r="Q44" s="61"/>
      <c r="R44" s="61"/>
      <c r="S44" s="141"/>
      <c r="T44" s="62">
        <f t="shared" si="16"/>
        <v>786.94799999999998</v>
      </c>
      <c r="U44" s="62">
        <f t="shared" si="17"/>
        <v>786.94799999999998</v>
      </c>
      <c r="V44" s="129">
        <f t="shared" si="47"/>
        <v>2.0000000000663931E-3</v>
      </c>
      <c r="W44" s="63">
        <v>7.34</v>
      </c>
      <c r="X44" s="64">
        <f t="shared" si="64"/>
        <v>5776.21</v>
      </c>
      <c r="Y44" s="64">
        <f t="shared" si="48"/>
        <v>0</v>
      </c>
      <c r="Z44" s="64">
        <f t="shared" si="49"/>
        <v>1905.8309999999999</v>
      </c>
      <c r="AA44" s="64">
        <f t="shared" si="50"/>
        <v>3870.3673199999998</v>
      </c>
      <c r="AB44" s="64">
        <f t="shared" si="51"/>
        <v>0</v>
      </c>
      <c r="AC44" s="64">
        <f t="shared" si="52"/>
        <v>0</v>
      </c>
      <c r="AD44" s="64">
        <f t="shared" si="53"/>
        <v>0</v>
      </c>
      <c r="AE44" s="64">
        <f t="shared" si="54"/>
        <v>0</v>
      </c>
      <c r="AF44" s="64">
        <f t="shared" si="55"/>
        <v>0</v>
      </c>
      <c r="AG44" s="64">
        <f t="shared" si="56"/>
        <v>0</v>
      </c>
      <c r="AH44" s="64">
        <f t="shared" si="57"/>
        <v>0</v>
      </c>
      <c r="AI44" s="65">
        <f t="shared" si="58"/>
        <v>0</v>
      </c>
      <c r="AJ44" s="65">
        <f t="shared" si="59"/>
        <v>0</v>
      </c>
      <c r="AK44" s="65">
        <f t="shared" si="60"/>
        <v>0</v>
      </c>
      <c r="AL44" s="148">
        <f t="shared" si="61"/>
        <v>0</v>
      </c>
      <c r="AM44" s="64">
        <v>5776.21</v>
      </c>
      <c r="AN44" s="160">
        <f t="shared" si="62"/>
        <v>5776.21</v>
      </c>
      <c r="AO44" s="122">
        <f t="shared" si="20"/>
        <v>0</v>
      </c>
      <c r="AP44" s="66">
        <f t="shared" si="63"/>
        <v>99.999745854247408</v>
      </c>
      <c r="AQ44" s="67"/>
      <c r="AR44" s="67"/>
      <c r="AS44" s="67"/>
      <c r="AT44" s="67"/>
      <c r="AU44" s="67"/>
      <c r="AV44" s="67"/>
    </row>
    <row r="45" spans="1:48" x14ac:dyDescent="0.25">
      <c r="A45" s="56" t="s">
        <v>132</v>
      </c>
      <c r="B45" s="84" t="s">
        <v>133</v>
      </c>
      <c r="C45" s="58" t="s">
        <v>134</v>
      </c>
      <c r="D45" s="59" t="s">
        <v>131</v>
      </c>
      <c r="E45" s="60">
        <v>743.7399999999999</v>
      </c>
      <c r="F45" s="60"/>
      <c r="G45" s="60">
        <v>519.94000000000005</v>
      </c>
      <c r="H45" s="60">
        <v>223.8</v>
      </c>
      <c r="I45" s="60"/>
      <c r="J45" s="60"/>
      <c r="K45" s="60"/>
      <c r="L45" s="60"/>
      <c r="M45" s="60"/>
      <c r="N45" s="60"/>
      <c r="O45" s="60"/>
      <c r="P45" s="61">
        <f>'[15]Mem. de cálc.'!H341</f>
        <v>0</v>
      </c>
      <c r="Q45" s="61"/>
      <c r="R45" s="61"/>
      <c r="S45" s="141"/>
      <c r="T45" s="62">
        <f t="shared" si="16"/>
        <v>743.74</v>
      </c>
      <c r="U45" s="62">
        <f t="shared" si="17"/>
        <v>743.74</v>
      </c>
      <c r="V45" s="129">
        <f t="shared" si="47"/>
        <v>0</v>
      </c>
      <c r="W45" s="63">
        <v>7.66</v>
      </c>
      <c r="X45" s="64">
        <f t="shared" si="64"/>
        <v>5697.05</v>
      </c>
      <c r="Y45" s="64">
        <f t="shared" si="48"/>
        <v>0</v>
      </c>
      <c r="Z45" s="64">
        <f t="shared" si="49"/>
        <v>3982.7404000000006</v>
      </c>
      <c r="AA45" s="64">
        <f t="shared" si="50"/>
        <v>1714.3080000000002</v>
      </c>
      <c r="AB45" s="64">
        <f t="shared" si="51"/>
        <v>0</v>
      </c>
      <c r="AC45" s="64">
        <f t="shared" si="52"/>
        <v>0</v>
      </c>
      <c r="AD45" s="64">
        <f t="shared" si="53"/>
        <v>0</v>
      </c>
      <c r="AE45" s="64">
        <f t="shared" si="54"/>
        <v>0</v>
      </c>
      <c r="AF45" s="64">
        <f t="shared" si="55"/>
        <v>0</v>
      </c>
      <c r="AG45" s="64">
        <f t="shared" si="56"/>
        <v>0</v>
      </c>
      <c r="AH45" s="64">
        <f t="shared" si="57"/>
        <v>0</v>
      </c>
      <c r="AI45" s="65">
        <f t="shared" si="58"/>
        <v>0</v>
      </c>
      <c r="AJ45" s="65">
        <f t="shared" si="59"/>
        <v>0</v>
      </c>
      <c r="AK45" s="65">
        <f t="shared" si="60"/>
        <v>0</v>
      </c>
      <c r="AL45" s="148">
        <f t="shared" si="61"/>
        <v>0</v>
      </c>
      <c r="AM45" s="64">
        <f>T45*W45</f>
        <v>5697.0484000000006</v>
      </c>
      <c r="AN45" s="160">
        <f>AM45+AL45</f>
        <v>5697.0484000000006</v>
      </c>
      <c r="AO45" s="122">
        <f t="shared" si="20"/>
        <v>1.5999999995983671E-3</v>
      </c>
      <c r="AP45" s="66">
        <f t="shared" si="63"/>
        <v>100.00000000000001</v>
      </c>
      <c r="AQ45" s="67"/>
      <c r="AR45" s="67"/>
      <c r="AS45" s="67"/>
      <c r="AT45" s="67"/>
      <c r="AU45" s="67"/>
      <c r="AV45" s="67"/>
    </row>
    <row r="46" spans="1:48" x14ac:dyDescent="0.25">
      <c r="A46" s="56" t="s">
        <v>135</v>
      </c>
      <c r="B46" s="84" t="s">
        <v>136</v>
      </c>
      <c r="C46" s="58" t="s">
        <v>137</v>
      </c>
      <c r="D46" s="59" t="s">
        <v>131</v>
      </c>
      <c r="E46" s="60">
        <v>340.51</v>
      </c>
      <c r="F46" s="60"/>
      <c r="G46" s="60">
        <v>210.51</v>
      </c>
      <c r="H46" s="60">
        <v>130</v>
      </c>
      <c r="I46" s="60"/>
      <c r="J46" s="60"/>
      <c r="K46" s="60"/>
      <c r="L46" s="60"/>
      <c r="M46" s="60"/>
      <c r="N46" s="60"/>
      <c r="O46" s="60"/>
      <c r="P46" s="61">
        <f>'[15]Mem. de cálc.'!H360</f>
        <v>0</v>
      </c>
      <c r="Q46" s="61"/>
      <c r="R46" s="61"/>
      <c r="S46" s="141"/>
      <c r="T46" s="62">
        <f t="shared" si="16"/>
        <v>340.51</v>
      </c>
      <c r="U46" s="62">
        <f t="shared" si="17"/>
        <v>340.51</v>
      </c>
      <c r="V46" s="129">
        <f t="shared" si="47"/>
        <v>0</v>
      </c>
      <c r="W46" s="63">
        <v>7.3</v>
      </c>
      <c r="X46" s="64">
        <f t="shared" si="64"/>
        <v>2485.7199999999998</v>
      </c>
      <c r="Y46" s="64">
        <f t="shared" si="48"/>
        <v>0</v>
      </c>
      <c r="Z46" s="64">
        <f t="shared" si="49"/>
        <v>1536.723</v>
      </c>
      <c r="AA46" s="64">
        <f t="shared" si="50"/>
        <v>949</v>
      </c>
      <c r="AB46" s="64">
        <f t="shared" si="51"/>
        <v>0</v>
      </c>
      <c r="AC46" s="64">
        <f t="shared" si="52"/>
        <v>0</v>
      </c>
      <c r="AD46" s="64">
        <f t="shared" si="53"/>
        <v>0</v>
      </c>
      <c r="AE46" s="64">
        <f t="shared" si="54"/>
        <v>0</v>
      </c>
      <c r="AF46" s="64">
        <f t="shared" si="55"/>
        <v>0</v>
      </c>
      <c r="AG46" s="64">
        <f t="shared" si="56"/>
        <v>0</v>
      </c>
      <c r="AH46" s="64">
        <f t="shared" si="57"/>
        <v>0</v>
      </c>
      <c r="AI46" s="65">
        <f t="shared" si="58"/>
        <v>0</v>
      </c>
      <c r="AJ46" s="65">
        <f t="shared" si="59"/>
        <v>0</v>
      </c>
      <c r="AK46" s="65">
        <f t="shared" si="60"/>
        <v>0</v>
      </c>
      <c r="AL46" s="148">
        <f t="shared" si="61"/>
        <v>0</v>
      </c>
      <c r="AM46" s="64">
        <f>T46*W46</f>
        <v>2485.723</v>
      </c>
      <c r="AN46" s="160">
        <f t="shared" si="62"/>
        <v>2485.723</v>
      </c>
      <c r="AO46" s="122">
        <f t="shared" si="20"/>
        <v>-3.0000000001564331E-3</v>
      </c>
      <c r="AP46" s="66">
        <f t="shared" si="63"/>
        <v>100</v>
      </c>
      <c r="AQ46" s="67"/>
      <c r="AR46" s="67"/>
      <c r="AS46" s="67"/>
      <c r="AT46" s="67"/>
      <c r="AU46" s="67"/>
      <c r="AV46" s="67"/>
    </row>
    <row r="47" spans="1:48" ht="28.5" x14ac:dyDescent="0.25">
      <c r="A47" s="56" t="s">
        <v>138</v>
      </c>
      <c r="B47" s="84" t="s">
        <v>139</v>
      </c>
      <c r="C47" s="58" t="s">
        <v>140</v>
      </c>
      <c r="D47" s="59" t="s">
        <v>59</v>
      </c>
      <c r="E47" s="60">
        <v>291.28000000000003</v>
      </c>
      <c r="F47" s="60"/>
      <c r="G47" s="60">
        <v>137.21</v>
      </c>
      <c r="H47" s="60">
        <v>154.07</v>
      </c>
      <c r="I47" s="60"/>
      <c r="J47" s="60"/>
      <c r="K47" s="60"/>
      <c r="L47" s="60"/>
      <c r="M47" s="60"/>
      <c r="N47" s="60"/>
      <c r="O47" s="60"/>
      <c r="P47" s="61">
        <f>'[15]Mem. de cálc.'!H381</f>
        <v>0</v>
      </c>
      <c r="Q47" s="61"/>
      <c r="R47" s="61"/>
      <c r="S47" s="141"/>
      <c r="T47" s="62">
        <f t="shared" si="16"/>
        <v>291.27999999999997</v>
      </c>
      <c r="U47" s="62">
        <f t="shared" si="17"/>
        <v>291.27999999999997</v>
      </c>
      <c r="V47" s="129">
        <f t="shared" si="47"/>
        <v>0</v>
      </c>
      <c r="W47" s="63">
        <v>206.8</v>
      </c>
      <c r="X47" s="64">
        <f t="shared" si="64"/>
        <v>60236.7</v>
      </c>
      <c r="Y47" s="64">
        <f t="shared" si="48"/>
        <v>0</v>
      </c>
      <c r="Z47" s="64">
        <f t="shared" si="49"/>
        <v>28375.028000000002</v>
      </c>
      <c r="AA47" s="64">
        <f t="shared" si="50"/>
        <v>31861.675999999999</v>
      </c>
      <c r="AB47" s="64">
        <f t="shared" si="51"/>
        <v>0</v>
      </c>
      <c r="AC47" s="64">
        <f t="shared" si="52"/>
        <v>0</v>
      </c>
      <c r="AD47" s="64">
        <f t="shared" si="53"/>
        <v>0</v>
      </c>
      <c r="AE47" s="64">
        <f t="shared" si="54"/>
        <v>0</v>
      </c>
      <c r="AF47" s="64">
        <f t="shared" si="55"/>
        <v>0</v>
      </c>
      <c r="AG47" s="64">
        <f t="shared" si="56"/>
        <v>0</v>
      </c>
      <c r="AH47" s="64">
        <f t="shared" si="57"/>
        <v>0</v>
      </c>
      <c r="AI47" s="65">
        <f t="shared" si="58"/>
        <v>0</v>
      </c>
      <c r="AJ47" s="65">
        <f t="shared" si="59"/>
        <v>0</v>
      </c>
      <c r="AK47" s="65">
        <f t="shared" si="60"/>
        <v>0</v>
      </c>
      <c r="AL47" s="148">
        <f t="shared" si="61"/>
        <v>0</v>
      </c>
      <c r="AM47" s="64">
        <f>T47*W47</f>
        <v>60236.703999999998</v>
      </c>
      <c r="AN47" s="160">
        <f t="shared" si="62"/>
        <v>60236.703999999998</v>
      </c>
      <c r="AO47" s="122">
        <f t="shared" si="20"/>
        <v>-4.0000000008149073E-3</v>
      </c>
      <c r="AP47" s="66">
        <f t="shared" si="63"/>
        <v>99.999999999999972</v>
      </c>
      <c r="AQ47" s="87"/>
      <c r="AR47" s="87"/>
      <c r="AS47" s="87"/>
      <c r="AT47" s="87"/>
      <c r="AU47" s="87"/>
      <c r="AV47" s="87"/>
    </row>
    <row r="48" spans="1:48" ht="28.5" x14ac:dyDescent="0.25">
      <c r="A48" s="56">
        <v>89203</v>
      </c>
      <c r="B48" s="84" t="s">
        <v>141</v>
      </c>
      <c r="C48" s="58" t="s">
        <v>142</v>
      </c>
      <c r="D48" s="59" t="s">
        <v>81</v>
      </c>
      <c r="E48" s="60">
        <v>81</v>
      </c>
      <c r="F48" s="60"/>
      <c r="G48" s="60">
        <v>81</v>
      </c>
      <c r="H48" s="60">
        <v>0</v>
      </c>
      <c r="I48" s="60"/>
      <c r="J48" s="60"/>
      <c r="K48" s="60"/>
      <c r="L48" s="60"/>
      <c r="M48" s="60"/>
      <c r="N48" s="60"/>
      <c r="O48" s="60"/>
      <c r="P48" s="61"/>
      <c r="Q48" s="61"/>
      <c r="R48" s="61"/>
      <c r="S48" s="141"/>
      <c r="T48" s="62">
        <f t="shared" si="16"/>
        <v>81</v>
      </c>
      <c r="U48" s="62">
        <f t="shared" si="17"/>
        <v>81</v>
      </c>
      <c r="V48" s="129">
        <f t="shared" si="47"/>
        <v>0</v>
      </c>
      <c r="W48" s="63">
        <v>152.53</v>
      </c>
      <c r="X48" s="64">
        <f t="shared" si="64"/>
        <v>12354.93</v>
      </c>
      <c r="Y48" s="64">
        <f t="shared" si="48"/>
        <v>0</v>
      </c>
      <c r="Z48" s="64">
        <f t="shared" si="49"/>
        <v>12354.93</v>
      </c>
      <c r="AA48" s="64">
        <f t="shared" si="50"/>
        <v>0</v>
      </c>
      <c r="AB48" s="64">
        <f t="shared" si="51"/>
        <v>0</v>
      </c>
      <c r="AC48" s="64">
        <f t="shared" si="52"/>
        <v>0</v>
      </c>
      <c r="AD48" s="64">
        <f t="shared" si="53"/>
        <v>0</v>
      </c>
      <c r="AE48" s="64">
        <f t="shared" si="54"/>
        <v>0</v>
      </c>
      <c r="AF48" s="64">
        <f t="shared" si="55"/>
        <v>0</v>
      </c>
      <c r="AG48" s="64">
        <f t="shared" si="56"/>
        <v>0</v>
      </c>
      <c r="AH48" s="64">
        <f t="shared" si="57"/>
        <v>0</v>
      </c>
      <c r="AI48" s="65">
        <f t="shared" si="58"/>
        <v>0</v>
      </c>
      <c r="AJ48" s="65">
        <f t="shared" si="59"/>
        <v>0</v>
      </c>
      <c r="AK48" s="65">
        <f t="shared" si="60"/>
        <v>0</v>
      </c>
      <c r="AL48" s="148">
        <f t="shared" si="61"/>
        <v>0</v>
      </c>
      <c r="AM48" s="64">
        <f>T48*W48</f>
        <v>12354.93</v>
      </c>
      <c r="AN48" s="160">
        <f t="shared" si="62"/>
        <v>12354.93</v>
      </c>
      <c r="AO48" s="122">
        <f t="shared" si="20"/>
        <v>0</v>
      </c>
      <c r="AP48" s="66">
        <f t="shared" si="63"/>
        <v>100</v>
      </c>
      <c r="AQ48" s="87"/>
      <c r="AR48" s="87"/>
      <c r="AS48" s="87"/>
      <c r="AT48" s="87"/>
      <c r="AU48" s="87"/>
      <c r="AV48" s="87"/>
    </row>
    <row r="49" spans="1:48" x14ac:dyDescent="0.25">
      <c r="A49" s="43"/>
      <c r="B49" s="68"/>
      <c r="C49" s="45" t="s">
        <v>143</v>
      </c>
      <c r="D49" s="45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69"/>
      <c r="Q49" s="69"/>
      <c r="R49" s="69"/>
      <c r="S49" s="142"/>
      <c r="T49" s="71"/>
      <c r="U49" s="71"/>
      <c r="V49" s="71"/>
      <c r="W49" s="71"/>
      <c r="X49" s="72">
        <f t="shared" ref="X49" si="65">SUM(X41:X48)</f>
        <v>103586.0852</v>
      </c>
      <c r="Y49" s="73">
        <f>SUM(Y41:Y48)</f>
        <v>0</v>
      </c>
      <c r="Z49" s="73">
        <f t="shared" ref="Z49:AM49" si="66">SUM(Z41:Z48)</f>
        <v>54517.474800000004</v>
      </c>
      <c r="AA49" s="73">
        <f t="shared" si="66"/>
        <v>47290.499320000003</v>
      </c>
      <c r="AB49" s="73">
        <f t="shared" si="66"/>
        <v>0</v>
      </c>
      <c r="AC49" s="73">
        <f t="shared" si="66"/>
        <v>0</v>
      </c>
      <c r="AD49" s="73">
        <f t="shared" si="66"/>
        <v>1778.1120000000001</v>
      </c>
      <c r="AE49" s="73">
        <f t="shared" si="66"/>
        <v>0</v>
      </c>
      <c r="AF49" s="73">
        <f t="shared" si="66"/>
        <v>0</v>
      </c>
      <c r="AG49" s="73">
        <f t="shared" si="66"/>
        <v>0</v>
      </c>
      <c r="AH49" s="73">
        <f t="shared" si="66"/>
        <v>0</v>
      </c>
      <c r="AI49" s="73">
        <f t="shared" si="66"/>
        <v>0</v>
      </c>
      <c r="AJ49" s="73">
        <f t="shared" si="66"/>
        <v>0</v>
      </c>
      <c r="AK49" s="73">
        <f t="shared" si="66"/>
        <v>0</v>
      </c>
      <c r="AL49" s="149">
        <f t="shared" si="66"/>
        <v>0</v>
      </c>
      <c r="AM49" s="73">
        <f t="shared" si="66"/>
        <v>103585.49539999999</v>
      </c>
      <c r="AN49" s="160">
        <f>SUBTOTAL(9,AN41:AN48)</f>
        <v>103585.49539999999</v>
      </c>
      <c r="AO49" s="122">
        <f t="shared" si="20"/>
        <v>0.58980000001611188</v>
      </c>
      <c r="AP49" s="66"/>
      <c r="AQ49" s="165">
        <f>AN49+AO49</f>
        <v>103586.0852</v>
      </c>
      <c r="AR49" s="165">
        <f>X49</f>
        <v>103586.0852</v>
      </c>
      <c r="AS49" s="55"/>
      <c r="AT49" s="55"/>
      <c r="AU49" s="55"/>
      <c r="AV49" s="55"/>
    </row>
    <row r="50" spans="1:48" x14ac:dyDescent="0.25">
      <c r="A50" s="90"/>
      <c r="B50" s="91"/>
      <c r="C50" s="98"/>
      <c r="D50" s="92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61"/>
      <c r="Q50" s="61"/>
      <c r="R50" s="61"/>
      <c r="S50" s="145"/>
      <c r="T50" s="95"/>
      <c r="U50" s="95"/>
      <c r="V50" s="95"/>
      <c r="W50" s="95"/>
      <c r="X50" s="95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86">
        <f>TRUNC(P50*W50,2)</f>
        <v>0</v>
      </c>
      <c r="AJ50" s="65"/>
      <c r="AK50" s="86"/>
      <c r="AL50" s="148"/>
      <c r="AM50" s="64"/>
      <c r="AN50" s="160"/>
      <c r="AO50" s="122">
        <f t="shared" si="20"/>
        <v>0</v>
      </c>
      <c r="AP50" s="66"/>
      <c r="AQ50" s="87"/>
      <c r="AR50" s="87"/>
      <c r="AS50" s="87"/>
      <c r="AT50" s="87"/>
      <c r="AU50" s="87"/>
      <c r="AV50" s="87"/>
    </row>
    <row r="51" spans="1:48" x14ac:dyDescent="0.25">
      <c r="A51" s="43"/>
      <c r="B51" s="43" t="s">
        <v>144</v>
      </c>
      <c r="C51" s="44" t="s">
        <v>145</v>
      </c>
      <c r="D51" s="45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69"/>
      <c r="Q51" s="69"/>
      <c r="R51" s="69"/>
      <c r="S51" s="143"/>
      <c r="T51" s="71"/>
      <c r="U51" s="71"/>
      <c r="V51" s="71"/>
      <c r="W51" s="71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149"/>
      <c r="AM51" s="72"/>
      <c r="AN51" s="160"/>
      <c r="AO51" s="122">
        <f t="shared" si="20"/>
        <v>0</v>
      </c>
      <c r="AP51" s="66"/>
      <c r="AQ51" s="55"/>
      <c r="AR51" s="55"/>
      <c r="AS51" s="55"/>
      <c r="AT51" s="55"/>
      <c r="AU51" s="55"/>
      <c r="AV51" s="55"/>
    </row>
    <row r="52" spans="1:48" ht="28.5" x14ac:dyDescent="0.25">
      <c r="A52" s="56" t="s">
        <v>146</v>
      </c>
      <c r="B52" s="84" t="s">
        <v>147</v>
      </c>
      <c r="C52" s="58" t="s">
        <v>148</v>
      </c>
      <c r="D52" s="59" t="s">
        <v>52</v>
      </c>
      <c r="E52" s="60">
        <v>53.065399999999997</v>
      </c>
      <c r="F52" s="60"/>
      <c r="G52" s="60">
        <v>1.33</v>
      </c>
      <c r="H52" s="60">
        <v>4.95</v>
      </c>
      <c r="I52" s="60"/>
      <c r="J52" s="60">
        <v>2.31</v>
      </c>
      <c r="K52" s="60">
        <v>3.93</v>
      </c>
      <c r="L52" s="60">
        <v>8.91</v>
      </c>
      <c r="M52" s="60"/>
      <c r="N52" s="60">
        <v>8.18</v>
      </c>
      <c r="O52" s="60"/>
      <c r="P52" s="61">
        <f>'[15]Mem. de cálc.'!H435</f>
        <v>23.455005000000003</v>
      </c>
      <c r="Q52" s="61"/>
      <c r="R52" s="61"/>
      <c r="S52" s="141"/>
      <c r="T52" s="62">
        <f t="shared" si="16"/>
        <v>53.065004999999999</v>
      </c>
      <c r="U52" s="62">
        <f t="shared" si="17"/>
        <v>53.065004999999999</v>
      </c>
      <c r="V52" s="129">
        <f t="shared" ref="V52:V58" si="67">E52-U52</f>
        <v>3.949999999974807E-4</v>
      </c>
      <c r="W52" s="63">
        <v>361.39</v>
      </c>
      <c r="X52" s="64">
        <f>TRUNC(ROUND(E52*W52,2),2)</f>
        <v>19177.3</v>
      </c>
      <c r="Y52" s="64">
        <f t="shared" ref="Y52:Y58" si="68">F52*W52</f>
        <v>0</v>
      </c>
      <c r="Z52" s="64">
        <f t="shared" ref="Z52:Z58" si="69">G52*W52</f>
        <v>480.64870000000002</v>
      </c>
      <c r="AA52" s="64">
        <f t="shared" ref="AA52:AA58" si="70">H52*W52</f>
        <v>1788.8805</v>
      </c>
      <c r="AB52" s="64">
        <f t="shared" ref="AB52:AB58" si="71">I52*W52</f>
        <v>0</v>
      </c>
      <c r="AC52" s="64">
        <f t="shared" ref="AC52:AC58" si="72">J52*W52</f>
        <v>834.81089999999995</v>
      </c>
      <c r="AD52" s="64">
        <f t="shared" ref="AD52:AD58" si="73">K52*W52</f>
        <v>1420.2627</v>
      </c>
      <c r="AE52" s="64">
        <f t="shared" ref="AE52:AE58" si="74">L52*W52</f>
        <v>3219.9848999999999</v>
      </c>
      <c r="AF52" s="64">
        <f t="shared" ref="AF52:AF58" si="75">M52*W52</f>
        <v>0</v>
      </c>
      <c r="AG52" s="64">
        <f t="shared" ref="AG52:AG58" si="76">N52*W52</f>
        <v>2956.1701999999996</v>
      </c>
      <c r="AH52" s="64">
        <f t="shared" ref="AH52:AH58" si="77">O52*W52</f>
        <v>0</v>
      </c>
      <c r="AI52" s="65">
        <f t="shared" ref="AI52:AI58" si="78">TRUNC(ROUND(P52*W52,2),2)</f>
        <v>8476.4</v>
      </c>
      <c r="AJ52" s="65">
        <f t="shared" ref="AJ52:AJ58" si="79">Q52*W52</f>
        <v>0</v>
      </c>
      <c r="AK52" s="65">
        <f t="shared" ref="AK52:AK58" si="80">R52*W52</f>
        <v>0</v>
      </c>
      <c r="AL52" s="148">
        <f t="shared" ref="AL52:AL58" si="81">S52*W52</f>
        <v>0</v>
      </c>
      <c r="AM52" s="64">
        <f>X52</f>
        <v>19177.3</v>
      </c>
      <c r="AN52" s="160">
        <f t="shared" ref="AN52:AN58" si="82">AM52+AL52</f>
        <v>19177.3</v>
      </c>
      <c r="AO52" s="122">
        <f t="shared" si="20"/>
        <v>0</v>
      </c>
      <c r="AP52" s="66">
        <f t="shared" ref="AP52:AP58" si="83">(U52*100)/E52</f>
        <v>99.999255635498841</v>
      </c>
      <c r="AQ52" s="97"/>
      <c r="AR52" s="97"/>
      <c r="AS52" s="97"/>
      <c r="AT52" s="97"/>
      <c r="AU52" s="97"/>
      <c r="AV52" s="97"/>
    </row>
    <row r="53" spans="1:48" x14ac:dyDescent="0.25">
      <c r="A53" s="56" t="s">
        <v>149</v>
      </c>
      <c r="B53" s="84" t="s">
        <v>150</v>
      </c>
      <c r="C53" s="58" t="s">
        <v>121</v>
      </c>
      <c r="D53" s="59" t="s">
        <v>52</v>
      </c>
      <c r="E53" s="60">
        <v>56.4</v>
      </c>
      <c r="F53" s="60"/>
      <c r="G53" s="60">
        <v>6.26</v>
      </c>
      <c r="H53" s="60">
        <v>0</v>
      </c>
      <c r="I53" s="60">
        <v>44.6</v>
      </c>
      <c r="J53" s="60">
        <v>5.54</v>
      </c>
      <c r="K53" s="60"/>
      <c r="L53" s="60"/>
      <c r="M53" s="60"/>
      <c r="N53" s="60"/>
      <c r="O53" s="60"/>
      <c r="P53" s="61"/>
      <c r="Q53" s="61"/>
      <c r="R53" s="61"/>
      <c r="S53" s="141"/>
      <c r="T53" s="62">
        <f t="shared" si="16"/>
        <v>56.4</v>
      </c>
      <c r="U53" s="62">
        <f t="shared" si="17"/>
        <v>56.4</v>
      </c>
      <c r="V53" s="129">
        <f t="shared" si="67"/>
        <v>0</v>
      </c>
      <c r="W53" s="63">
        <v>374.2</v>
      </c>
      <c r="X53" s="64">
        <f>TRUNC(ROUND(E53*W53,2),2)</f>
        <v>21104.880000000001</v>
      </c>
      <c r="Y53" s="64">
        <f t="shared" si="68"/>
        <v>0</v>
      </c>
      <c r="Z53" s="64">
        <f t="shared" si="69"/>
        <v>2342.4919999999997</v>
      </c>
      <c r="AA53" s="64">
        <f t="shared" si="70"/>
        <v>0</v>
      </c>
      <c r="AB53" s="64">
        <f t="shared" si="71"/>
        <v>16689.32</v>
      </c>
      <c r="AC53" s="64">
        <f t="shared" si="72"/>
        <v>2073.0679999999998</v>
      </c>
      <c r="AD53" s="64">
        <f t="shared" si="73"/>
        <v>0</v>
      </c>
      <c r="AE53" s="64">
        <f t="shared" si="74"/>
        <v>0</v>
      </c>
      <c r="AF53" s="64">
        <f t="shared" si="75"/>
        <v>0</v>
      </c>
      <c r="AG53" s="64">
        <f t="shared" si="76"/>
        <v>0</v>
      </c>
      <c r="AH53" s="64">
        <f t="shared" si="77"/>
        <v>0</v>
      </c>
      <c r="AI53" s="65">
        <f t="shared" si="78"/>
        <v>0</v>
      </c>
      <c r="AJ53" s="65">
        <f t="shared" si="79"/>
        <v>0</v>
      </c>
      <c r="AK53" s="65">
        <f t="shared" si="80"/>
        <v>0</v>
      </c>
      <c r="AL53" s="148">
        <f t="shared" si="81"/>
        <v>0</v>
      </c>
      <c r="AM53" s="64">
        <f>T53*W53</f>
        <v>21104.879999999997</v>
      </c>
      <c r="AN53" s="160">
        <f t="shared" si="82"/>
        <v>21104.879999999997</v>
      </c>
      <c r="AO53" s="122">
        <f t="shared" si="20"/>
        <v>0</v>
      </c>
      <c r="AP53" s="66">
        <f t="shared" si="83"/>
        <v>100</v>
      </c>
      <c r="AQ53" s="97"/>
      <c r="AR53" s="97"/>
      <c r="AS53" s="97"/>
      <c r="AT53" s="97"/>
      <c r="AU53" s="97"/>
      <c r="AV53" s="97"/>
    </row>
    <row r="54" spans="1:48" x14ac:dyDescent="0.25">
      <c r="A54" s="56" t="s">
        <v>151</v>
      </c>
      <c r="B54" s="84" t="s">
        <v>152</v>
      </c>
      <c r="C54" s="58" t="s">
        <v>130</v>
      </c>
      <c r="D54" s="59" t="s">
        <v>131</v>
      </c>
      <c r="E54" s="60">
        <v>2893.62</v>
      </c>
      <c r="F54" s="60"/>
      <c r="G54" s="60">
        <v>208.3</v>
      </c>
      <c r="H54" s="60">
        <v>116.7</v>
      </c>
      <c r="I54" s="60">
        <v>1539.3</v>
      </c>
      <c r="J54" s="60">
        <v>327.64999999999998</v>
      </c>
      <c r="K54" s="60">
        <v>86.02</v>
      </c>
      <c r="L54" s="60">
        <v>227.16</v>
      </c>
      <c r="M54" s="60"/>
      <c r="N54" s="60">
        <v>389.49</v>
      </c>
      <c r="O54" s="60"/>
      <c r="P54" s="61"/>
      <c r="Q54" s="61"/>
      <c r="R54" s="61"/>
      <c r="S54" s="141"/>
      <c r="T54" s="62">
        <f t="shared" si="16"/>
        <v>2894.62</v>
      </c>
      <c r="U54" s="62">
        <f t="shared" si="17"/>
        <v>2894.62</v>
      </c>
      <c r="V54" s="129">
        <v>0</v>
      </c>
      <c r="W54" s="63">
        <v>7.34</v>
      </c>
      <c r="X54" s="64">
        <f>TRUNC(ROUND(E54*W54,2),2)</f>
        <v>21239.17</v>
      </c>
      <c r="Y54" s="64">
        <f t="shared" si="68"/>
        <v>0</v>
      </c>
      <c r="Z54" s="64">
        <f t="shared" si="69"/>
        <v>1528.922</v>
      </c>
      <c r="AA54" s="64">
        <f t="shared" si="70"/>
        <v>856.57799999999997</v>
      </c>
      <c r="AB54" s="64">
        <f t="shared" si="71"/>
        <v>11298.462</v>
      </c>
      <c r="AC54" s="64">
        <f t="shared" si="72"/>
        <v>2404.9509999999996</v>
      </c>
      <c r="AD54" s="64">
        <f t="shared" si="73"/>
        <v>631.38679999999999</v>
      </c>
      <c r="AE54" s="64">
        <f t="shared" si="74"/>
        <v>1667.3543999999999</v>
      </c>
      <c r="AF54" s="64">
        <f t="shared" si="75"/>
        <v>0</v>
      </c>
      <c r="AG54" s="64">
        <f t="shared" si="76"/>
        <v>2858.8566000000001</v>
      </c>
      <c r="AH54" s="64">
        <f t="shared" si="77"/>
        <v>0</v>
      </c>
      <c r="AI54" s="65">
        <f t="shared" si="78"/>
        <v>0</v>
      </c>
      <c r="AJ54" s="65">
        <f t="shared" si="79"/>
        <v>0</v>
      </c>
      <c r="AK54" s="65">
        <f t="shared" si="80"/>
        <v>0</v>
      </c>
      <c r="AL54" s="148">
        <f t="shared" si="81"/>
        <v>0</v>
      </c>
      <c r="AM54" s="64">
        <f>X54</f>
        <v>21239.17</v>
      </c>
      <c r="AN54" s="160">
        <f t="shared" si="82"/>
        <v>21239.17</v>
      </c>
      <c r="AO54" s="122">
        <f t="shared" si="20"/>
        <v>0</v>
      </c>
      <c r="AP54" s="66">
        <f t="shared" si="83"/>
        <v>100.0345587879542</v>
      </c>
      <c r="AQ54" s="97"/>
      <c r="AR54" s="97"/>
      <c r="AS54" s="97"/>
      <c r="AT54" s="97"/>
      <c r="AU54" s="97"/>
      <c r="AV54" s="97"/>
    </row>
    <row r="55" spans="1:48" x14ac:dyDescent="0.25">
      <c r="A55" s="56" t="s">
        <v>153</v>
      </c>
      <c r="B55" s="84" t="s">
        <v>154</v>
      </c>
      <c r="C55" s="58" t="s">
        <v>155</v>
      </c>
      <c r="D55" s="59" t="s">
        <v>131</v>
      </c>
      <c r="E55" s="60">
        <v>1922.43</v>
      </c>
      <c r="F55" s="60"/>
      <c r="G55" s="60">
        <v>302.10000000000002</v>
      </c>
      <c r="H55" s="60">
        <v>310.8</v>
      </c>
      <c r="I55" s="60">
        <v>207.3</v>
      </c>
      <c r="J55" s="60">
        <v>243.89</v>
      </c>
      <c r="K55" s="60">
        <v>121.94</v>
      </c>
      <c r="L55" s="60">
        <v>309.86</v>
      </c>
      <c r="M55" s="60"/>
      <c r="N55" s="60">
        <v>239.94</v>
      </c>
      <c r="O55" s="60"/>
      <c r="P55" s="61">
        <f>'[15]Mem. de cálc.'!H524</f>
        <v>66</v>
      </c>
      <c r="Q55" s="61">
        <v>120.6</v>
      </c>
      <c r="R55" s="61"/>
      <c r="S55" s="141"/>
      <c r="T55" s="62">
        <f t="shared" si="16"/>
        <v>1922.4300000000003</v>
      </c>
      <c r="U55" s="62">
        <f t="shared" si="17"/>
        <v>1922.4300000000003</v>
      </c>
      <c r="V55" s="129">
        <f t="shared" si="67"/>
        <v>0</v>
      </c>
      <c r="W55" s="63">
        <v>7.66</v>
      </c>
      <c r="X55" s="64">
        <f>TRUNC(ROUND(E55*W55,2),2)</f>
        <v>14725.81</v>
      </c>
      <c r="Y55" s="64">
        <f t="shared" si="68"/>
        <v>0</v>
      </c>
      <c r="Z55" s="64">
        <f t="shared" si="69"/>
        <v>2314.0860000000002</v>
      </c>
      <c r="AA55" s="64">
        <f t="shared" si="70"/>
        <v>2380.7280000000001</v>
      </c>
      <c r="AB55" s="64">
        <f t="shared" si="71"/>
        <v>1587.9180000000001</v>
      </c>
      <c r="AC55" s="64">
        <f t="shared" si="72"/>
        <v>1868.1974</v>
      </c>
      <c r="AD55" s="64">
        <f t="shared" si="73"/>
        <v>934.06039999999996</v>
      </c>
      <c r="AE55" s="64">
        <f t="shared" si="74"/>
        <v>2373.5276000000003</v>
      </c>
      <c r="AF55" s="64">
        <f t="shared" si="75"/>
        <v>0</v>
      </c>
      <c r="AG55" s="64">
        <f t="shared" si="76"/>
        <v>1837.9404</v>
      </c>
      <c r="AH55" s="64">
        <f t="shared" si="77"/>
        <v>0</v>
      </c>
      <c r="AI55" s="65">
        <f t="shared" si="78"/>
        <v>505.56</v>
      </c>
      <c r="AJ55" s="65">
        <f t="shared" si="79"/>
        <v>923.79599999999994</v>
      </c>
      <c r="AK55" s="65">
        <f t="shared" si="80"/>
        <v>0</v>
      </c>
      <c r="AL55" s="148">
        <f t="shared" si="81"/>
        <v>0</v>
      </c>
      <c r="AM55" s="64">
        <f>T55*W55</f>
        <v>14725.813800000002</v>
      </c>
      <c r="AN55" s="160">
        <f t="shared" si="82"/>
        <v>14725.813800000002</v>
      </c>
      <c r="AO55" s="122">
        <f t="shared" si="20"/>
        <v>-3.8000000022293534E-3</v>
      </c>
      <c r="AP55" s="66">
        <f t="shared" si="83"/>
        <v>100.00000000000001</v>
      </c>
      <c r="AQ55" s="97"/>
      <c r="AR55" s="97"/>
      <c r="AS55" s="97"/>
      <c r="AT55" s="97"/>
      <c r="AU55" s="97"/>
      <c r="AV55" s="97"/>
    </row>
    <row r="56" spans="1:48" x14ac:dyDescent="0.25">
      <c r="A56" s="56" t="s">
        <v>156</v>
      </c>
      <c r="B56" s="84" t="s">
        <v>157</v>
      </c>
      <c r="C56" s="58" t="s">
        <v>137</v>
      </c>
      <c r="D56" s="59" t="s">
        <v>131</v>
      </c>
      <c r="E56" s="60">
        <v>1800.59</v>
      </c>
      <c r="F56" s="60"/>
      <c r="G56" s="60">
        <v>114.1</v>
      </c>
      <c r="H56" s="60">
        <v>85.9</v>
      </c>
      <c r="I56" s="60">
        <v>362.8</v>
      </c>
      <c r="J56" s="60">
        <v>215.81</v>
      </c>
      <c r="K56" s="60">
        <v>72.5</v>
      </c>
      <c r="L56" s="60">
        <v>719.61</v>
      </c>
      <c r="M56" s="60"/>
      <c r="N56" s="60">
        <v>230.57</v>
      </c>
      <c r="O56" s="60"/>
      <c r="P56" s="61"/>
      <c r="Q56" s="61"/>
      <c r="R56" s="61"/>
      <c r="S56" s="141"/>
      <c r="T56" s="62">
        <v>1800.59</v>
      </c>
      <c r="U56" s="62">
        <f t="shared" si="17"/>
        <v>1800.59</v>
      </c>
      <c r="V56" s="129">
        <f t="shared" si="67"/>
        <v>0</v>
      </c>
      <c r="W56" s="63">
        <v>7.3</v>
      </c>
      <c r="X56" s="64">
        <f>TRUNC(ROUND(E56*W56,2),2)</f>
        <v>13144.31</v>
      </c>
      <c r="Y56" s="64">
        <f t="shared" si="68"/>
        <v>0</v>
      </c>
      <c r="Z56" s="64">
        <f t="shared" si="69"/>
        <v>832.93</v>
      </c>
      <c r="AA56" s="64">
        <f t="shared" si="70"/>
        <v>627.07000000000005</v>
      </c>
      <c r="AB56" s="64">
        <f t="shared" si="71"/>
        <v>2648.44</v>
      </c>
      <c r="AC56" s="64">
        <f t="shared" si="72"/>
        <v>1575.413</v>
      </c>
      <c r="AD56" s="64">
        <f t="shared" si="73"/>
        <v>529.25</v>
      </c>
      <c r="AE56" s="64">
        <f t="shared" si="74"/>
        <v>5253.1530000000002</v>
      </c>
      <c r="AF56" s="64">
        <f t="shared" si="75"/>
        <v>0</v>
      </c>
      <c r="AG56" s="64">
        <f t="shared" si="76"/>
        <v>1683.1609999999998</v>
      </c>
      <c r="AH56" s="64">
        <f t="shared" si="77"/>
        <v>0</v>
      </c>
      <c r="AI56" s="65">
        <f t="shared" si="78"/>
        <v>0</v>
      </c>
      <c r="AJ56" s="65">
        <f t="shared" si="79"/>
        <v>0</v>
      </c>
      <c r="AK56" s="65">
        <f t="shared" si="80"/>
        <v>0</v>
      </c>
      <c r="AL56" s="148">
        <f t="shared" si="81"/>
        <v>0</v>
      </c>
      <c r="AM56" s="64">
        <f>T56*W56</f>
        <v>13144.306999999999</v>
      </c>
      <c r="AN56" s="160">
        <f t="shared" si="82"/>
        <v>13144.306999999999</v>
      </c>
      <c r="AO56" s="122">
        <f t="shared" si="20"/>
        <v>3.0000000006111804E-3</v>
      </c>
      <c r="AP56" s="66">
        <f t="shared" si="83"/>
        <v>100</v>
      </c>
      <c r="AQ56" s="97"/>
      <c r="AR56" s="97"/>
      <c r="AS56" s="97"/>
      <c r="AT56" s="97"/>
      <c r="AU56" s="97"/>
      <c r="AV56" s="97"/>
    </row>
    <row r="57" spans="1:48" ht="42.75" x14ac:dyDescent="0.25">
      <c r="A57" s="56" t="s">
        <v>158</v>
      </c>
      <c r="B57" s="84" t="s">
        <v>159</v>
      </c>
      <c r="C57" s="58" t="s">
        <v>160</v>
      </c>
      <c r="D57" s="59" t="s">
        <v>59</v>
      </c>
      <c r="E57" s="60">
        <v>1052.3065000000001</v>
      </c>
      <c r="F57" s="60"/>
      <c r="G57" s="60">
        <v>100.66</v>
      </c>
      <c r="H57" s="60">
        <v>48.63</v>
      </c>
      <c r="I57" s="60">
        <v>508.53</v>
      </c>
      <c r="J57" s="60">
        <v>133.96</v>
      </c>
      <c r="K57" s="60">
        <v>40.71</v>
      </c>
      <c r="L57" s="60">
        <v>122.53</v>
      </c>
      <c r="M57" s="60"/>
      <c r="N57" s="60">
        <v>97.29</v>
      </c>
      <c r="O57" s="60"/>
      <c r="P57" s="61"/>
      <c r="Q57" s="61"/>
      <c r="R57" s="61"/>
      <c r="S57" s="141"/>
      <c r="T57" s="62">
        <f t="shared" si="16"/>
        <v>1052.31</v>
      </c>
      <c r="U57" s="62">
        <f t="shared" si="17"/>
        <v>1052.31</v>
      </c>
      <c r="V57" s="129">
        <f t="shared" si="67"/>
        <v>-3.4999999998035491E-3</v>
      </c>
      <c r="W57" s="63">
        <v>105.98</v>
      </c>
      <c r="X57" s="64">
        <f>E57*W57</f>
        <v>111523.44287000001</v>
      </c>
      <c r="Y57" s="64">
        <f t="shared" si="68"/>
        <v>0</v>
      </c>
      <c r="Z57" s="64">
        <f t="shared" si="69"/>
        <v>10667.9468</v>
      </c>
      <c r="AA57" s="64">
        <f t="shared" si="70"/>
        <v>5153.8074000000006</v>
      </c>
      <c r="AB57" s="64">
        <f t="shared" si="71"/>
        <v>53894.009400000003</v>
      </c>
      <c r="AC57" s="64">
        <f t="shared" si="72"/>
        <v>14197.080800000002</v>
      </c>
      <c r="AD57" s="64">
        <f t="shared" si="73"/>
        <v>4314.4458000000004</v>
      </c>
      <c r="AE57" s="64">
        <f t="shared" si="74"/>
        <v>12985.7294</v>
      </c>
      <c r="AF57" s="64">
        <f t="shared" si="75"/>
        <v>0</v>
      </c>
      <c r="AG57" s="64">
        <f t="shared" si="76"/>
        <v>10310.7942</v>
      </c>
      <c r="AH57" s="64">
        <f t="shared" si="77"/>
        <v>0</v>
      </c>
      <c r="AI57" s="65">
        <f t="shared" si="78"/>
        <v>0</v>
      </c>
      <c r="AJ57" s="65">
        <f t="shared" si="79"/>
        <v>0</v>
      </c>
      <c r="AK57" s="65">
        <f t="shared" si="80"/>
        <v>0</v>
      </c>
      <c r="AL57" s="148">
        <f t="shared" si="81"/>
        <v>0</v>
      </c>
      <c r="AM57" s="64">
        <v>111523.01</v>
      </c>
      <c r="AN57" s="160">
        <f t="shared" si="82"/>
        <v>111523.01</v>
      </c>
      <c r="AO57" s="122">
        <f>X57-AN57</f>
        <v>0.43287000001873821</v>
      </c>
      <c r="AP57" s="66">
        <f t="shared" si="83"/>
        <v>100.00033260271601</v>
      </c>
      <c r="AQ57" s="97"/>
      <c r="AR57" s="97"/>
      <c r="AS57" s="97"/>
      <c r="AT57" s="97"/>
      <c r="AU57" s="97"/>
      <c r="AV57" s="97"/>
    </row>
    <row r="58" spans="1:48" x14ac:dyDescent="0.25">
      <c r="A58" s="56" t="s">
        <v>161</v>
      </c>
      <c r="B58" s="84" t="s">
        <v>162</v>
      </c>
      <c r="C58" s="58" t="s">
        <v>163</v>
      </c>
      <c r="D58" s="59" t="s">
        <v>59</v>
      </c>
      <c r="E58" s="60">
        <v>335.1</v>
      </c>
      <c r="F58" s="60"/>
      <c r="G58" s="60"/>
      <c r="H58" s="60">
        <v>0</v>
      </c>
      <c r="I58" s="60"/>
      <c r="J58" s="60"/>
      <c r="K58" s="60"/>
      <c r="L58" s="60">
        <v>335.1</v>
      </c>
      <c r="M58" s="60"/>
      <c r="N58" s="60"/>
      <c r="O58" s="60"/>
      <c r="P58" s="61"/>
      <c r="Q58" s="61"/>
      <c r="R58" s="61"/>
      <c r="S58" s="141"/>
      <c r="T58" s="62">
        <f t="shared" si="16"/>
        <v>335.1</v>
      </c>
      <c r="U58" s="62">
        <f t="shared" si="17"/>
        <v>335.1</v>
      </c>
      <c r="V58" s="129">
        <f t="shared" si="67"/>
        <v>0</v>
      </c>
      <c r="W58" s="63">
        <v>90.98</v>
      </c>
      <c r="X58" s="64">
        <f>TRUNC(ROUND(E58*W58,2),2)</f>
        <v>30487.4</v>
      </c>
      <c r="Y58" s="64">
        <f t="shared" si="68"/>
        <v>0</v>
      </c>
      <c r="Z58" s="64">
        <f t="shared" si="69"/>
        <v>0</v>
      </c>
      <c r="AA58" s="64">
        <f t="shared" si="70"/>
        <v>0</v>
      </c>
      <c r="AB58" s="64">
        <f t="shared" si="71"/>
        <v>0</v>
      </c>
      <c r="AC58" s="64">
        <f t="shared" si="72"/>
        <v>0</v>
      </c>
      <c r="AD58" s="64">
        <f t="shared" si="73"/>
        <v>0</v>
      </c>
      <c r="AE58" s="64">
        <f t="shared" si="74"/>
        <v>30487.398000000005</v>
      </c>
      <c r="AF58" s="64">
        <f t="shared" si="75"/>
        <v>0</v>
      </c>
      <c r="AG58" s="64">
        <f t="shared" si="76"/>
        <v>0</v>
      </c>
      <c r="AH58" s="64">
        <f t="shared" si="77"/>
        <v>0</v>
      </c>
      <c r="AI58" s="65">
        <f t="shared" si="78"/>
        <v>0</v>
      </c>
      <c r="AJ58" s="65">
        <f t="shared" si="79"/>
        <v>0</v>
      </c>
      <c r="AK58" s="65">
        <f t="shared" si="80"/>
        <v>0</v>
      </c>
      <c r="AL58" s="148">
        <f t="shared" si="81"/>
        <v>0</v>
      </c>
      <c r="AM58" s="64">
        <f>T58*W58</f>
        <v>30487.398000000005</v>
      </c>
      <c r="AN58" s="160">
        <f t="shared" si="82"/>
        <v>30487.398000000005</v>
      </c>
      <c r="AO58" s="122">
        <f t="shared" si="20"/>
        <v>1.9999999967694748E-3</v>
      </c>
      <c r="AP58" s="66">
        <f t="shared" si="83"/>
        <v>100</v>
      </c>
      <c r="AQ58" s="97"/>
      <c r="AR58" s="97"/>
      <c r="AS58" s="163">
        <f>AM62+AL62</f>
        <v>4827.8687999999993</v>
      </c>
      <c r="AT58" s="97"/>
      <c r="AU58" s="97"/>
      <c r="AV58" s="97"/>
    </row>
    <row r="59" spans="1:48" x14ac:dyDescent="0.25">
      <c r="A59" s="43"/>
      <c r="B59" s="43"/>
      <c r="C59" s="45" t="s">
        <v>164</v>
      </c>
      <c r="D59" s="4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100"/>
      <c r="Q59" s="100"/>
      <c r="R59" s="100"/>
      <c r="S59" s="143"/>
      <c r="T59" s="71"/>
      <c r="U59" s="71"/>
      <c r="V59" s="71"/>
      <c r="W59" s="71"/>
      <c r="X59" s="73">
        <f>SUM(X50:X58)</f>
        <v>231402.31286999999</v>
      </c>
      <c r="Y59" s="73">
        <f>SUM(Y52:Y58)</f>
        <v>0</v>
      </c>
      <c r="Z59" s="73">
        <f t="shared" ref="Z59:AM59" si="84">SUM(Z52:Z58)</f>
        <v>18167.0255</v>
      </c>
      <c r="AA59" s="73">
        <f t="shared" si="84"/>
        <v>10807.063900000001</v>
      </c>
      <c r="AB59" s="73">
        <f t="shared" si="84"/>
        <v>86118.149399999995</v>
      </c>
      <c r="AC59" s="73">
        <f t="shared" si="84"/>
        <v>22953.521099999998</v>
      </c>
      <c r="AD59" s="73">
        <f t="shared" si="84"/>
        <v>7829.4057000000003</v>
      </c>
      <c r="AE59" s="73">
        <f t="shared" si="84"/>
        <v>55987.147300000004</v>
      </c>
      <c r="AF59" s="73">
        <f t="shared" si="84"/>
        <v>0</v>
      </c>
      <c r="AG59" s="73">
        <f t="shared" si="84"/>
        <v>19646.922399999999</v>
      </c>
      <c r="AH59" s="73">
        <f t="shared" si="84"/>
        <v>0</v>
      </c>
      <c r="AI59" s="73">
        <f t="shared" si="84"/>
        <v>8981.9599999999991</v>
      </c>
      <c r="AJ59" s="73">
        <f t="shared" si="84"/>
        <v>923.79599999999994</v>
      </c>
      <c r="AK59" s="73">
        <f t="shared" si="84"/>
        <v>0</v>
      </c>
      <c r="AL59" s="149">
        <f t="shared" si="84"/>
        <v>0</v>
      </c>
      <c r="AM59" s="73">
        <f t="shared" si="84"/>
        <v>231401.87880000001</v>
      </c>
      <c r="AN59" s="160">
        <f>SUBTOTAL(9,AN52:AN58)</f>
        <v>231401.87880000001</v>
      </c>
      <c r="AO59" s="122">
        <f t="shared" si="20"/>
        <v>0.43406999998842366</v>
      </c>
      <c r="AP59" s="66"/>
      <c r="AQ59" s="165">
        <f>AN59+AO59</f>
        <v>231402.31286999999</v>
      </c>
      <c r="AR59" s="165">
        <f>X59</f>
        <v>231402.31286999999</v>
      </c>
      <c r="AS59" s="55"/>
      <c r="AT59" s="55"/>
      <c r="AU59" s="55"/>
      <c r="AV59" s="55"/>
    </row>
    <row r="60" spans="1:48" x14ac:dyDescent="0.25">
      <c r="A60" s="90"/>
      <c r="B60" s="91"/>
      <c r="C60" s="98"/>
      <c r="D60" s="92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61"/>
      <c r="Q60" s="61"/>
      <c r="R60" s="61"/>
      <c r="S60" s="141"/>
      <c r="T60" s="95"/>
      <c r="U60" s="95"/>
      <c r="V60" s="95"/>
      <c r="W60" s="95"/>
      <c r="X60" s="80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5"/>
      <c r="AJ60" s="65"/>
      <c r="AK60" s="65"/>
      <c r="AL60" s="148"/>
      <c r="AM60" s="64"/>
      <c r="AN60" s="160"/>
      <c r="AO60" s="122">
        <f t="shared" si="20"/>
        <v>0</v>
      </c>
      <c r="AP60" s="66"/>
      <c r="AQ60" s="97"/>
      <c r="AR60" s="97"/>
      <c r="AS60" s="97"/>
      <c r="AT60" s="97"/>
      <c r="AU60" s="97"/>
      <c r="AV60" s="97"/>
    </row>
    <row r="61" spans="1:48" x14ac:dyDescent="0.25">
      <c r="A61" s="43"/>
      <c r="B61" s="43" t="s">
        <v>165</v>
      </c>
      <c r="C61" s="44" t="s">
        <v>166</v>
      </c>
      <c r="D61" s="45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100"/>
      <c r="Q61" s="100"/>
      <c r="R61" s="100"/>
      <c r="S61" s="142"/>
      <c r="T61" s="71"/>
      <c r="U61" s="71"/>
      <c r="V61" s="71"/>
      <c r="W61" s="71"/>
      <c r="X61" s="82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2"/>
      <c r="AJ61" s="72"/>
      <c r="AK61" s="72"/>
      <c r="AL61" s="149"/>
      <c r="AM61" s="72"/>
      <c r="AN61" s="160"/>
      <c r="AO61" s="122">
        <f t="shared" si="20"/>
        <v>0</v>
      </c>
      <c r="AP61" s="66"/>
      <c r="AQ61" s="55"/>
      <c r="AR61" s="55"/>
      <c r="AS61" s="55"/>
      <c r="AT61" s="55"/>
      <c r="AU61" s="55"/>
      <c r="AV61" s="55"/>
    </row>
    <row r="62" spans="1:48" ht="28.5" x14ac:dyDescent="0.25">
      <c r="A62" s="135" t="s">
        <v>167</v>
      </c>
      <c r="B62" s="84" t="s">
        <v>168</v>
      </c>
      <c r="C62" s="98" t="s">
        <v>169</v>
      </c>
      <c r="D62" s="136" t="s">
        <v>59</v>
      </c>
      <c r="E62" s="137">
        <v>45.84</v>
      </c>
      <c r="F62" s="137"/>
      <c r="G62" s="137"/>
      <c r="H62" s="137">
        <v>0</v>
      </c>
      <c r="I62" s="137"/>
      <c r="J62" s="137"/>
      <c r="K62" s="137"/>
      <c r="L62" s="137"/>
      <c r="M62" s="137"/>
      <c r="N62" s="137"/>
      <c r="O62" s="137"/>
      <c r="P62" s="88">
        <f>'[15]Mem. de cálc.'!H629</f>
        <v>0</v>
      </c>
      <c r="Q62" s="88"/>
      <c r="R62" s="88">
        <v>25.84</v>
      </c>
      <c r="S62" s="144">
        <v>20</v>
      </c>
      <c r="T62" s="129">
        <v>25.84</v>
      </c>
      <c r="U62" s="129">
        <f t="shared" si="17"/>
        <v>45.84</v>
      </c>
      <c r="V62" s="129">
        <f t="shared" ref="V62:V65" si="85">E62-U62</f>
        <v>0</v>
      </c>
      <c r="W62" s="138">
        <v>105.32</v>
      </c>
      <c r="X62" s="139">
        <f>TRUNC(ROUND(E62*W62,2),2)</f>
        <v>4827.87</v>
      </c>
      <c r="Y62" s="139">
        <f>F62*W62</f>
        <v>0</v>
      </c>
      <c r="Z62" s="139">
        <f>G62*W62</f>
        <v>0</v>
      </c>
      <c r="AA62" s="139">
        <f>H62*W62</f>
        <v>0</v>
      </c>
      <c r="AB62" s="139">
        <f>I62*W62</f>
        <v>0</v>
      </c>
      <c r="AC62" s="139">
        <f>J62*W62</f>
        <v>0</v>
      </c>
      <c r="AD62" s="139">
        <f>K62*W62</f>
        <v>0</v>
      </c>
      <c r="AE62" s="139">
        <f>L62*W62</f>
        <v>0</v>
      </c>
      <c r="AF62" s="139">
        <f>M62*W62</f>
        <v>0</v>
      </c>
      <c r="AG62" s="139">
        <f>N62*W62</f>
        <v>0</v>
      </c>
      <c r="AH62" s="139">
        <f>O62*W62</f>
        <v>0</v>
      </c>
      <c r="AI62" s="140">
        <f>TRUNC(ROUND(P62*W62,2),2)</f>
        <v>0</v>
      </c>
      <c r="AJ62" s="140">
        <f>Q62*W62</f>
        <v>0</v>
      </c>
      <c r="AK62" s="140">
        <f>R62*W62</f>
        <v>2721.4687999999996</v>
      </c>
      <c r="AL62" s="150">
        <f>S62*W62</f>
        <v>2106.3999999999996</v>
      </c>
      <c r="AM62" s="139">
        <f>T62*W62</f>
        <v>2721.4687999999996</v>
      </c>
      <c r="AN62" s="160">
        <f t="shared" ref="AN62:AN66" si="86">AM62+AL62</f>
        <v>4827.8687999999993</v>
      </c>
      <c r="AO62" s="122">
        <f t="shared" si="20"/>
        <v>1.2000000006082701E-3</v>
      </c>
      <c r="AP62" s="66">
        <f>(U62*100)/E62</f>
        <v>99.999999999999986</v>
      </c>
      <c r="AQ62" s="101" t="s">
        <v>170</v>
      </c>
      <c r="AR62" s="101"/>
      <c r="AS62" s="101"/>
      <c r="AT62" s="101"/>
      <c r="AU62" s="101"/>
      <c r="AV62" s="101"/>
    </row>
    <row r="63" spans="1:48" x14ac:dyDescent="0.25">
      <c r="A63" s="135" t="s">
        <v>171</v>
      </c>
      <c r="B63" s="84" t="s">
        <v>172</v>
      </c>
      <c r="C63" s="98" t="s">
        <v>173</v>
      </c>
      <c r="D63" s="136" t="s">
        <v>94</v>
      </c>
      <c r="E63" s="137">
        <v>10</v>
      </c>
      <c r="F63" s="137"/>
      <c r="G63" s="137"/>
      <c r="H63" s="137">
        <v>0</v>
      </c>
      <c r="I63" s="137"/>
      <c r="J63" s="137"/>
      <c r="K63" s="137"/>
      <c r="L63" s="137"/>
      <c r="M63" s="137"/>
      <c r="N63" s="137"/>
      <c r="O63" s="137"/>
      <c r="P63" s="88"/>
      <c r="Q63" s="88"/>
      <c r="R63" s="88"/>
      <c r="S63" s="144"/>
      <c r="T63" s="129">
        <f t="shared" si="16"/>
        <v>0</v>
      </c>
      <c r="U63" s="129">
        <f t="shared" si="17"/>
        <v>0</v>
      </c>
      <c r="V63" s="129">
        <f t="shared" si="85"/>
        <v>10</v>
      </c>
      <c r="W63" s="138">
        <v>364.88</v>
      </c>
      <c r="X63" s="139">
        <f>TRUNC(ROUND(E63*W63,2),2)</f>
        <v>3648.8</v>
      </c>
      <c r="Y63" s="139">
        <f>F63*W63</f>
        <v>0</v>
      </c>
      <c r="Z63" s="139">
        <f>G63*W63</f>
        <v>0</v>
      </c>
      <c r="AA63" s="139">
        <f>H63*W63</f>
        <v>0</v>
      </c>
      <c r="AB63" s="139">
        <f>I63*W63</f>
        <v>0</v>
      </c>
      <c r="AC63" s="139">
        <f>J63*W63</f>
        <v>0</v>
      </c>
      <c r="AD63" s="139">
        <f>K63*W63</f>
        <v>0</v>
      </c>
      <c r="AE63" s="139">
        <f>L63*W63</f>
        <v>0</v>
      </c>
      <c r="AF63" s="139">
        <f>M63*W63</f>
        <v>0</v>
      </c>
      <c r="AG63" s="139">
        <f>N63*W63</f>
        <v>0</v>
      </c>
      <c r="AH63" s="139">
        <f>O63*W63</f>
        <v>0</v>
      </c>
      <c r="AI63" s="140">
        <f>TRUNC(ROUND(P63*W63,2),2)</f>
        <v>0</v>
      </c>
      <c r="AJ63" s="140">
        <f>Q63*W63</f>
        <v>0</v>
      </c>
      <c r="AK63" s="140">
        <f>R63*W63</f>
        <v>0</v>
      </c>
      <c r="AL63" s="150">
        <f>S63*W63</f>
        <v>0</v>
      </c>
      <c r="AM63" s="139">
        <f>T63*W63</f>
        <v>0</v>
      </c>
      <c r="AN63" s="160">
        <f t="shared" si="86"/>
        <v>0</v>
      </c>
      <c r="AO63" s="122">
        <f>X63-AN63</f>
        <v>3648.8</v>
      </c>
      <c r="AP63" s="66">
        <f>(U63*100)/E63</f>
        <v>0</v>
      </c>
      <c r="AQ63" s="97"/>
      <c r="AR63" s="97"/>
      <c r="AS63" s="97"/>
      <c r="AT63" s="97"/>
      <c r="AU63" s="97"/>
      <c r="AV63" s="97"/>
    </row>
    <row r="64" spans="1:48" x14ac:dyDescent="0.25">
      <c r="A64" s="56" t="s">
        <v>174</v>
      </c>
      <c r="B64" s="84" t="s">
        <v>175</v>
      </c>
      <c r="C64" s="58" t="s">
        <v>176</v>
      </c>
      <c r="D64" s="59" t="s">
        <v>59</v>
      </c>
      <c r="E64" s="60">
        <v>21.375</v>
      </c>
      <c r="F64" s="60"/>
      <c r="G64" s="60"/>
      <c r="H64" s="60">
        <v>0</v>
      </c>
      <c r="I64" s="60"/>
      <c r="J64" s="60"/>
      <c r="K64" s="60"/>
      <c r="L64" s="60"/>
      <c r="M64" s="60"/>
      <c r="N64" s="60"/>
      <c r="O64" s="60"/>
      <c r="P64" s="102"/>
      <c r="Q64" s="102"/>
      <c r="R64" s="102"/>
      <c r="S64" s="146"/>
      <c r="T64" s="62">
        <f t="shared" si="16"/>
        <v>0</v>
      </c>
      <c r="U64" s="62">
        <f t="shared" si="17"/>
        <v>0</v>
      </c>
      <c r="V64" s="129">
        <f t="shared" si="85"/>
        <v>21.375</v>
      </c>
      <c r="W64" s="63">
        <v>394.1</v>
      </c>
      <c r="X64" s="64">
        <f>TRUNC(ROUND(E64*W64,2),2)</f>
        <v>8423.89</v>
      </c>
      <c r="Y64" s="64">
        <f>F64*W64</f>
        <v>0</v>
      </c>
      <c r="Z64" s="64">
        <f>G64*W64</f>
        <v>0</v>
      </c>
      <c r="AA64" s="64">
        <f>H64*W64</f>
        <v>0</v>
      </c>
      <c r="AB64" s="64">
        <f>I64*W64</f>
        <v>0</v>
      </c>
      <c r="AC64" s="64">
        <f>J64*W64</f>
        <v>0</v>
      </c>
      <c r="AD64" s="64">
        <f>K64*W64</f>
        <v>0</v>
      </c>
      <c r="AE64" s="64">
        <f>L64*W64</f>
        <v>0</v>
      </c>
      <c r="AF64" s="64">
        <f>M64*W64</f>
        <v>0</v>
      </c>
      <c r="AG64" s="64">
        <f>N64*W64</f>
        <v>0</v>
      </c>
      <c r="AH64" s="64">
        <f>O64*W64</f>
        <v>0</v>
      </c>
      <c r="AI64" s="65">
        <f>TRUNC(ROUND(P64*W64,2),2)</f>
        <v>0</v>
      </c>
      <c r="AJ64" s="65">
        <f>Q64*W64</f>
        <v>0</v>
      </c>
      <c r="AK64" s="65">
        <f>R64*W64</f>
        <v>0</v>
      </c>
      <c r="AL64" s="148">
        <f>S64*W64</f>
        <v>0</v>
      </c>
      <c r="AM64" s="64">
        <f>T64*W64</f>
        <v>0</v>
      </c>
      <c r="AN64" s="160">
        <f t="shared" si="86"/>
        <v>0</v>
      </c>
      <c r="AO64" s="122">
        <f t="shared" si="20"/>
        <v>8423.89</v>
      </c>
      <c r="AP64" s="66">
        <f>(U64*100)/E64</f>
        <v>0</v>
      </c>
      <c r="AQ64" s="97"/>
      <c r="AR64" s="97"/>
      <c r="AS64" s="97"/>
      <c r="AT64" s="97"/>
      <c r="AU64" s="97"/>
      <c r="AV64" s="97"/>
    </row>
    <row r="65" spans="1:48" x14ac:dyDescent="0.25">
      <c r="A65" s="56" t="s">
        <v>177</v>
      </c>
      <c r="B65" s="84" t="s">
        <v>178</v>
      </c>
      <c r="C65" s="58" t="s">
        <v>179</v>
      </c>
      <c r="D65" s="59" t="s">
        <v>81</v>
      </c>
      <c r="E65" s="60">
        <v>209.33999999999975</v>
      </c>
      <c r="F65" s="60"/>
      <c r="G65" s="60"/>
      <c r="H65" s="60">
        <v>0</v>
      </c>
      <c r="I65" s="60"/>
      <c r="J65" s="60"/>
      <c r="K65" s="60"/>
      <c r="L65" s="60"/>
      <c r="M65" s="60"/>
      <c r="N65" s="60">
        <v>138.28</v>
      </c>
      <c r="O65" s="60"/>
      <c r="P65" s="102">
        <f>'[15]Mem. de cálc.'!H700</f>
        <v>24.5</v>
      </c>
      <c r="Q65" s="102"/>
      <c r="R65" s="102"/>
      <c r="S65" s="146"/>
      <c r="T65" s="62">
        <f t="shared" si="16"/>
        <v>162.78</v>
      </c>
      <c r="U65" s="62">
        <f t="shared" si="17"/>
        <v>162.78</v>
      </c>
      <c r="V65" s="129">
        <f t="shared" si="85"/>
        <v>46.559999999999746</v>
      </c>
      <c r="W65" s="63">
        <v>9.6999999999999993</v>
      </c>
      <c r="X65" s="64">
        <f>TRUNC(ROUND(E65*W65,2),2)</f>
        <v>2030.6</v>
      </c>
      <c r="Y65" s="64">
        <f>F65*W65</f>
        <v>0</v>
      </c>
      <c r="Z65" s="64">
        <f>G65*W65</f>
        <v>0</v>
      </c>
      <c r="AA65" s="64">
        <f>H65*W65</f>
        <v>0</v>
      </c>
      <c r="AB65" s="64">
        <f>I65*W65</f>
        <v>0</v>
      </c>
      <c r="AC65" s="64">
        <f>J65*W65</f>
        <v>0</v>
      </c>
      <c r="AD65" s="64">
        <f>K65*W65</f>
        <v>0</v>
      </c>
      <c r="AE65" s="64">
        <f>L65*W65</f>
        <v>0</v>
      </c>
      <c r="AF65" s="64">
        <f>M65*W65</f>
        <v>0</v>
      </c>
      <c r="AG65" s="64">
        <f>N65*W65</f>
        <v>1341.3159999999998</v>
      </c>
      <c r="AH65" s="64">
        <f>O65*W65</f>
        <v>0</v>
      </c>
      <c r="AI65" s="65">
        <f>TRUNC(ROUND(P65*W65,2),2)</f>
        <v>237.65</v>
      </c>
      <c r="AJ65" s="65">
        <f>Q65*W65</f>
        <v>0</v>
      </c>
      <c r="AK65" s="65">
        <f>R65*W65</f>
        <v>0</v>
      </c>
      <c r="AL65" s="148">
        <f>S65*W65</f>
        <v>0</v>
      </c>
      <c r="AM65" s="64">
        <f>U65*W65</f>
        <v>1578.9659999999999</v>
      </c>
      <c r="AN65" s="160">
        <f t="shared" si="86"/>
        <v>1578.9659999999999</v>
      </c>
      <c r="AO65" s="122">
        <f t="shared" si="20"/>
        <v>451.63400000000001</v>
      </c>
      <c r="AP65" s="66">
        <f>(U65*100)/E65</f>
        <v>77.758670106047674</v>
      </c>
      <c r="AQ65" s="97"/>
      <c r="AR65" s="97"/>
      <c r="AS65" s="97"/>
      <c r="AT65" s="97"/>
      <c r="AU65" s="97"/>
      <c r="AV65" s="97"/>
    </row>
    <row r="66" spans="1:48" ht="42.75" x14ac:dyDescent="0.25">
      <c r="A66" s="56" t="s">
        <v>180</v>
      </c>
      <c r="B66" s="84" t="s">
        <v>181</v>
      </c>
      <c r="C66" s="58" t="s">
        <v>182</v>
      </c>
      <c r="D66" s="59" t="s">
        <v>59</v>
      </c>
      <c r="E66" s="60">
        <v>736.2296</v>
      </c>
      <c r="F66" s="60"/>
      <c r="G66" s="60">
        <v>100.55</v>
      </c>
      <c r="H66" s="60">
        <v>0</v>
      </c>
      <c r="I66" s="60"/>
      <c r="J66" s="60"/>
      <c r="K66" s="60">
        <v>115.97</v>
      </c>
      <c r="L66" s="60"/>
      <c r="M66" s="60"/>
      <c r="N66" s="60">
        <v>177.28</v>
      </c>
      <c r="O66" s="60">
        <v>152.71</v>
      </c>
      <c r="P66" s="102">
        <f>'[15]Mem. de cálc.'!H740</f>
        <v>152.52589999999998</v>
      </c>
      <c r="Q66" s="102"/>
      <c r="R66" s="102">
        <v>37.159999999999997</v>
      </c>
      <c r="S66" s="146"/>
      <c r="T66" s="62">
        <v>736.23</v>
      </c>
      <c r="U66" s="62">
        <f t="shared" si="17"/>
        <v>736.23</v>
      </c>
      <c r="V66" s="129">
        <v>0</v>
      </c>
      <c r="W66" s="63">
        <v>83.58</v>
      </c>
      <c r="X66" s="64">
        <f>TRUNC(ROUND(E66*W66,2),2)</f>
        <v>61534.07</v>
      </c>
      <c r="Y66" s="64">
        <f>F66*W66</f>
        <v>0</v>
      </c>
      <c r="Z66" s="64">
        <f>G66*W66</f>
        <v>8403.9689999999991</v>
      </c>
      <c r="AA66" s="64">
        <f>H66*W66</f>
        <v>0</v>
      </c>
      <c r="AB66" s="64">
        <f>I66*W66</f>
        <v>0</v>
      </c>
      <c r="AC66" s="64">
        <f>J66*W66</f>
        <v>0</v>
      </c>
      <c r="AD66" s="64">
        <f>K66*W66</f>
        <v>9692.7726000000002</v>
      </c>
      <c r="AE66" s="64">
        <f>L66*W66</f>
        <v>0</v>
      </c>
      <c r="AF66" s="64">
        <f>M66*W66</f>
        <v>0</v>
      </c>
      <c r="AG66" s="64">
        <f>N66*W66</f>
        <v>14817.062399999999</v>
      </c>
      <c r="AH66" s="64">
        <f>O66*W66</f>
        <v>12763.5018</v>
      </c>
      <c r="AI66" s="65">
        <f>TRUNC(ROUND(P66*W66,2),2)</f>
        <v>12748.11</v>
      </c>
      <c r="AJ66" s="65">
        <f>Q66*W66</f>
        <v>0</v>
      </c>
      <c r="AK66" s="65">
        <f>R66*W66</f>
        <v>3105.8327999999997</v>
      </c>
      <c r="AL66" s="148">
        <f>S66*W66</f>
        <v>0</v>
      </c>
      <c r="AM66" s="64">
        <f>X66</f>
        <v>61534.07</v>
      </c>
      <c r="AN66" s="160">
        <f t="shared" si="86"/>
        <v>61534.07</v>
      </c>
      <c r="AO66" s="122">
        <f t="shared" si="20"/>
        <v>0</v>
      </c>
      <c r="AP66" s="66">
        <f>(U66*100)/E66</f>
        <v>100.00005433087722</v>
      </c>
      <c r="AQ66" s="97"/>
      <c r="AR66" s="97"/>
      <c r="AS66" s="97"/>
      <c r="AT66" s="97"/>
      <c r="AU66" s="97"/>
      <c r="AV66" s="97"/>
    </row>
    <row r="67" spans="1:48" x14ac:dyDescent="0.25">
      <c r="A67" s="43"/>
      <c r="B67" s="43"/>
      <c r="C67" s="45" t="s">
        <v>183</v>
      </c>
      <c r="D67" s="45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100"/>
      <c r="Q67" s="100"/>
      <c r="R67" s="100"/>
      <c r="S67" s="142"/>
      <c r="T67" s="71"/>
      <c r="U67" s="71"/>
      <c r="V67" s="71"/>
      <c r="W67" s="71"/>
      <c r="X67" s="73">
        <f t="shared" ref="X67" si="87">SUM(X62:X66)</f>
        <v>80465.23</v>
      </c>
      <c r="Y67" s="73"/>
      <c r="Z67" s="73">
        <f>SUM(Z62:Z66)</f>
        <v>8403.9689999999991</v>
      </c>
      <c r="AA67" s="73">
        <f t="shared" ref="AA67:AM67" si="88">SUM(AA62:AA66)</f>
        <v>0</v>
      </c>
      <c r="AB67" s="73">
        <f t="shared" si="88"/>
        <v>0</v>
      </c>
      <c r="AC67" s="73">
        <f t="shared" si="88"/>
        <v>0</v>
      </c>
      <c r="AD67" s="73">
        <f t="shared" si="88"/>
        <v>9692.7726000000002</v>
      </c>
      <c r="AE67" s="73">
        <f t="shared" si="88"/>
        <v>0</v>
      </c>
      <c r="AF67" s="73">
        <f t="shared" si="88"/>
        <v>0</v>
      </c>
      <c r="AG67" s="73">
        <f t="shared" si="88"/>
        <v>16158.378399999998</v>
      </c>
      <c r="AH67" s="73">
        <f t="shared" si="88"/>
        <v>12763.5018</v>
      </c>
      <c r="AI67" s="73">
        <f t="shared" si="88"/>
        <v>12985.76</v>
      </c>
      <c r="AJ67" s="73">
        <f t="shared" si="88"/>
        <v>0</v>
      </c>
      <c r="AK67" s="73">
        <f t="shared" si="88"/>
        <v>5827.3015999999989</v>
      </c>
      <c r="AL67" s="149">
        <f t="shared" si="88"/>
        <v>2106.3999999999996</v>
      </c>
      <c r="AM67" s="73">
        <f t="shared" si="88"/>
        <v>65834.504799999995</v>
      </c>
      <c r="AN67" s="160">
        <f>SUBTOTAL(9,AN62:AN66)</f>
        <v>67940.904800000004</v>
      </c>
      <c r="AO67" s="122">
        <f t="shared" si="20"/>
        <v>12524.325199999992</v>
      </c>
      <c r="AP67" s="66"/>
      <c r="AQ67" s="165">
        <f>AN67+AO67</f>
        <v>80465.23</v>
      </c>
      <c r="AR67" s="165">
        <f>X67</f>
        <v>80465.23</v>
      </c>
      <c r="AS67" s="55"/>
      <c r="AT67" s="55"/>
      <c r="AU67" s="55"/>
      <c r="AV67" s="55"/>
    </row>
    <row r="68" spans="1:48" x14ac:dyDescent="0.25">
      <c r="A68" s="90"/>
      <c r="B68" s="91"/>
      <c r="C68" s="98"/>
      <c r="D68" s="92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102"/>
      <c r="Q68" s="102"/>
      <c r="R68" s="102"/>
      <c r="S68" s="146"/>
      <c r="T68" s="103"/>
      <c r="U68" s="103"/>
      <c r="V68" s="103"/>
      <c r="W68" s="103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148"/>
      <c r="AM68" s="64"/>
      <c r="AN68" s="160"/>
      <c r="AO68" s="122">
        <f t="shared" si="20"/>
        <v>0</v>
      </c>
      <c r="AP68" s="66"/>
      <c r="AQ68" s="97"/>
      <c r="AR68" s="97"/>
      <c r="AS68" s="97"/>
      <c r="AT68" s="97"/>
      <c r="AU68" s="97"/>
      <c r="AV68" s="97"/>
    </row>
    <row r="69" spans="1:48" x14ac:dyDescent="0.25">
      <c r="A69" s="43"/>
      <c r="B69" s="43" t="s">
        <v>184</v>
      </c>
      <c r="C69" s="44" t="s">
        <v>185</v>
      </c>
      <c r="D69" s="45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100"/>
      <c r="Q69" s="100"/>
      <c r="R69" s="100"/>
      <c r="S69" s="143"/>
      <c r="T69" s="71"/>
      <c r="U69" s="71"/>
      <c r="V69" s="71"/>
      <c r="W69" s="71"/>
      <c r="X69" s="82">
        <f>(E69*W69)</f>
        <v>0</v>
      </c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2"/>
      <c r="AJ69" s="72"/>
      <c r="AK69" s="72"/>
      <c r="AL69" s="149"/>
      <c r="AM69" s="72"/>
      <c r="AN69" s="160"/>
      <c r="AO69" s="122">
        <f t="shared" si="20"/>
        <v>0</v>
      </c>
      <c r="AP69" s="66"/>
      <c r="AQ69" s="55"/>
      <c r="AR69" s="55"/>
      <c r="AS69" s="55"/>
      <c r="AT69" s="55"/>
      <c r="AU69" s="55"/>
      <c r="AV69" s="55"/>
    </row>
    <row r="70" spans="1:48" ht="28.5" x14ac:dyDescent="0.25">
      <c r="A70" s="56" t="s">
        <v>186</v>
      </c>
      <c r="B70" s="84" t="s">
        <v>187</v>
      </c>
      <c r="C70" s="58" t="s">
        <v>188</v>
      </c>
      <c r="D70" s="59" t="s">
        <v>189</v>
      </c>
      <c r="E70" s="60">
        <v>20</v>
      </c>
      <c r="F70" s="60"/>
      <c r="G70" s="104">
        <v>0</v>
      </c>
      <c r="H70" s="60"/>
      <c r="I70" s="60"/>
      <c r="J70" s="60"/>
      <c r="K70" s="60"/>
      <c r="L70" s="60"/>
      <c r="M70" s="60"/>
      <c r="N70" s="60"/>
      <c r="O70" s="60"/>
      <c r="P70" s="102"/>
      <c r="Q70" s="102"/>
      <c r="R70" s="102">
        <v>15</v>
      </c>
      <c r="S70" s="146"/>
      <c r="T70" s="62">
        <f t="shared" si="16"/>
        <v>15</v>
      </c>
      <c r="U70" s="62">
        <f t="shared" si="17"/>
        <v>15</v>
      </c>
      <c r="V70" s="129">
        <f t="shared" ref="V70:V81" si="89">E70-U70</f>
        <v>5</v>
      </c>
      <c r="W70" s="63">
        <v>227.75</v>
      </c>
      <c r="X70" s="64">
        <f t="shared" ref="X70:X81" si="90">TRUNC(ROUND(E70*W70,2),2)</f>
        <v>4555</v>
      </c>
      <c r="Y70" s="64">
        <f t="shared" ref="Y70:Y81" si="91">F70*W70</f>
        <v>0</v>
      </c>
      <c r="Z70" s="64">
        <f t="shared" ref="Z70:Z81" si="92">G70*W70</f>
        <v>0</v>
      </c>
      <c r="AA70" s="64">
        <f t="shared" ref="AA70:AA81" si="93">H70*W70</f>
        <v>0</v>
      </c>
      <c r="AB70" s="64">
        <f t="shared" ref="AB70:AB81" si="94">I70*W70</f>
        <v>0</v>
      </c>
      <c r="AC70" s="64">
        <f t="shared" ref="AC70:AC81" si="95">J70*W70</f>
        <v>0</v>
      </c>
      <c r="AD70" s="64">
        <f t="shared" ref="AD70:AD81" si="96">K70*W70</f>
        <v>0</v>
      </c>
      <c r="AE70" s="64">
        <f t="shared" ref="AE70:AE81" si="97">L70*W70</f>
        <v>0</v>
      </c>
      <c r="AF70" s="64">
        <f t="shared" ref="AF70:AF81" si="98">M70*W70</f>
        <v>0</v>
      </c>
      <c r="AG70" s="64">
        <f t="shared" ref="AG70:AG81" si="99">N70*W70</f>
        <v>0</v>
      </c>
      <c r="AH70" s="64">
        <f t="shared" ref="AH70:AH81" si="100">O70*W70</f>
        <v>0</v>
      </c>
      <c r="AI70" s="65">
        <f t="shared" ref="AI70:AI81" si="101">TRUNC(ROUND(P70*W70,2),2)</f>
        <v>0</v>
      </c>
      <c r="AJ70" s="65">
        <f t="shared" ref="AJ70:AJ81" si="102">Q70*W70</f>
        <v>0</v>
      </c>
      <c r="AK70" s="65">
        <f t="shared" ref="AK70:AK81" si="103">R70*W70</f>
        <v>3416.25</v>
      </c>
      <c r="AL70" s="148">
        <f t="shared" ref="AL70:AL81" si="104">S70*W70</f>
        <v>0</v>
      </c>
      <c r="AM70" s="64">
        <f t="shared" ref="AM70:AM81" si="105">T70*W70</f>
        <v>3416.25</v>
      </c>
      <c r="AN70" s="160">
        <f t="shared" ref="AN70:AN81" si="106">AM70+AL70</f>
        <v>3416.25</v>
      </c>
      <c r="AO70" s="122">
        <f t="shared" si="20"/>
        <v>1138.75</v>
      </c>
      <c r="AP70" s="66">
        <f t="shared" ref="AP70:AP81" si="107">(U70*100)/E70</f>
        <v>75</v>
      </c>
      <c r="AQ70" s="97"/>
      <c r="AR70" s="97"/>
      <c r="AS70" s="97"/>
      <c r="AT70" s="97"/>
      <c r="AU70" s="97"/>
      <c r="AV70" s="97"/>
    </row>
    <row r="71" spans="1:48" x14ac:dyDescent="0.25">
      <c r="A71" s="56" t="s">
        <v>190</v>
      </c>
      <c r="B71" s="84" t="s">
        <v>191</v>
      </c>
      <c r="C71" s="58" t="s">
        <v>192</v>
      </c>
      <c r="D71" s="59" t="s">
        <v>81</v>
      </c>
      <c r="E71" s="60">
        <v>24.4</v>
      </c>
      <c r="F71" s="60"/>
      <c r="G71" s="60">
        <v>0</v>
      </c>
      <c r="H71" s="60"/>
      <c r="I71" s="60"/>
      <c r="J71" s="60"/>
      <c r="K71" s="60"/>
      <c r="L71" s="60"/>
      <c r="M71" s="60"/>
      <c r="N71" s="60"/>
      <c r="O71" s="60"/>
      <c r="P71" s="102"/>
      <c r="Q71" s="102"/>
      <c r="R71" s="102">
        <v>20</v>
      </c>
      <c r="S71" s="146"/>
      <c r="T71" s="62">
        <f t="shared" si="16"/>
        <v>20</v>
      </c>
      <c r="U71" s="62">
        <f t="shared" si="17"/>
        <v>20</v>
      </c>
      <c r="V71" s="129">
        <f t="shared" si="89"/>
        <v>4.3999999999999986</v>
      </c>
      <c r="W71" s="63">
        <v>68.05</v>
      </c>
      <c r="X71" s="64">
        <f t="shared" si="90"/>
        <v>1660.42</v>
      </c>
      <c r="Y71" s="64">
        <f t="shared" si="91"/>
        <v>0</v>
      </c>
      <c r="Z71" s="64">
        <f t="shared" si="92"/>
        <v>0</v>
      </c>
      <c r="AA71" s="64">
        <f t="shared" si="93"/>
        <v>0</v>
      </c>
      <c r="AB71" s="64">
        <f t="shared" si="94"/>
        <v>0</v>
      </c>
      <c r="AC71" s="64">
        <f t="shared" si="95"/>
        <v>0</v>
      </c>
      <c r="AD71" s="64">
        <f t="shared" si="96"/>
        <v>0</v>
      </c>
      <c r="AE71" s="64">
        <f t="shared" si="97"/>
        <v>0</v>
      </c>
      <c r="AF71" s="64">
        <f t="shared" si="98"/>
        <v>0</v>
      </c>
      <c r="AG71" s="64">
        <f t="shared" si="99"/>
        <v>0</v>
      </c>
      <c r="AH71" s="64">
        <f t="shared" si="100"/>
        <v>0</v>
      </c>
      <c r="AI71" s="65">
        <f t="shared" si="101"/>
        <v>0</v>
      </c>
      <c r="AJ71" s="65">
        <f t="shared" si="102"/>
        <v>0</v>
      </c>
      <c r="AK71" s="65">
        <f t="shared" si="103"/>
        <v>1361</v>
      </c>
      <c r="AL71" s="148">
        <f t="shared" si="104"/>
        <v>0</v>
      </c>
      <c r="AM71" s="64">
        <f t="shared" si="105"/>
        <v>1361</v>
      </c>
      <c r="AN71" s="160">
        <f t="shared" si="106"/>
        <v>1361</v>
      </c>
      <c r="AO71" s="122">
        <f t="shared" si="20"/>
        <v>299.42000000000007</v>
      </c>
      <c r="AP71" s="66">
        <f t="shared" si="107"/>
        <v>81.967213114754102</v>
      </c>
      <c r="AQ71" s="97"/>
      <c r="AR71" s="97"/>
      <c r="AS71" s="97"/>
      <c r="AT71" s="97"/>
      <c r="AU71" s="97"/>
      <c r="AV71" s="97"/>
    </row>
    <row r="72" spans="1:48" x14ac:dyDescent="0.25">
      <c r="A72" s="56" t="s">
        <v>193</v>
      </c>
      <c r="B72" s="84" t="s">
        <v>194</v>
      </c>
      <c r="C72" s="58" t="s">
        <v>195</v>
      </c>
      <c r="D72" s="59" t="s">
        <v>81</v>
      </c>
      <c r="E72" s="60">
        <v>24.4</v>
      </c>
      <c r="F72" s="60"/>
      <c r="G72" s="60">
        <v>0</v>
      </c>
      <c r="H72" s="60"/>
      <c r="I72" s="60"/>
      <c r="J72" s="60"/>
      <c r="K72" s="60"/>
      <c r="L72" s="60"/>
      <c r="M72" s="60"/>
      <c r="N72" s="60"/>
      <c r="O72" s="60"/>
      <c r="P72" s="102"/>
      <c r="Q72" s="102"/>
      <c r="R72" s="102"/>
      <c r="S72" s="146"/>
      <c r="T72" s="62">
        <f t="shared" si="16"/>
        <v>0</v>
      </c>
      <c r="U72" s="62">
        <f t="shared" si="17"/>
        <v>0</v>
      </c>
      <c r="V72" s="129">
        <f t="shared" si="89"/>
        <v>24.4</v>
      </c>
      <c r="W72" s="63">
        <v>21.48</v>
      </c>
      <c r="X72" s="64">
        <f t="shared" si="90"/>
        <v>524.11</v>
      </c>
      <c r="Y72" s="64">
        <f t="shared" si="91"/>
        <v>0</v>
      </c>
      <c r="Z72" s="64">
        <f t="shared" si="92"/>
        <v>0</v>
      </c>
      <c r="AA72" s="64">
        <f t="shared" si="93"/>
        <v>0</v>
      </c>
      <c r="AB72" s="64">
        <f t="shared" si="94"/>
        <v>0</v>
      </c>
      <c r="AC72" s="64">
        <f t="shared" si="95"/>
        <v>0</v>
      </c>
      <c r="AD72" s="64">
        <f t="shared" si="96"/>
        <v>0</v>
      </c>
      <c r="AE72" s="64">
        <f t="shared" si="97"/>
        <v>0</v>
      </c>
      <c r="AF72" s="64">
        <f t="shared" si="98"/>
        <v>0</v>
      </c>
      <c r="AG72" s="64">
        <f t="shared" si="99"/>
        <v>0</v>
      </c>
      <c r="AH72" s="64">
        <f t="shared" si="100"/>
        <v>0</v>
      </c>
      <c r="AI72" s="65">
        <f t="shared" si="101"/>
        <v>0</v>
      </c>
      <c r="AJ72" s="65">
        <f t="shared" si="102"/>
        <v>0</v>
      </c>
      <c r="AK72" s="65">
        <f t="shared" si="103"/>
        <v>0</v>
      </c>
      <c r="AL72" s="148">
        <f t="shared" si="104"/>
        <v>0</v>
      </c>
      <c r="AM72" s="64">
        <f t="shared" si="105"/>
        <v>0</v>
      </c>
      <c r="AN72" s="160">
        <f t="shared" si="106"/>
        <v>0</v>
      </c>
      <c r="AO72" s="122">
        <f t="shared" si="20"/>
        <v>524.11</v>
      </c>
      <c r="AP72" s="66">
        <f t="shared" si="107"/>
        <v>0</v>
      </c>
      <c r="AQ72" s="97"/>
      <c r="AR72" s="97"/>
      <c r="AS72" s="97"/>
      <c r="AT72" s="97"/>
      <c r="AU72" s="97"/>
      <c r="AV72" s="97"/>
    </row>
    <row r="73" spans="1:48" ht="42.75" x14ac:dyDescent="0.25">
      <c r="A73" s="56" t="s">
        <v>196</v>
      </c>
      <c r="B73" s="84" t="s">
        <v>197</v>
      </c>
      <c r="C73" s="58" t="s">
        <v>198</v>
      </c>
      <c r="D73" s="59" t="s">
        <v>189</v>
      </c>
      <c r="E73" s="60">
        <v>19</v>
      </c>
      <c r="F73" s="60"/>
      <c r="G73" s="60">
        <v>0</v>
      </c>
      <c r="H73" s="60"/>
      <c r="I73" s="60"/>
      <c r="J73" s="60"/>
      <c r="K73" s="60"/>
      <c r="L73" s="60"/>
      <c r="M73" s="60"/>
      <c r="N73" s="60"/>
      <c r="O73" s="60"/>
      <c r="P73" s="102"/>
      <c r="Q73" s="102"/>
      <c r="R73" s="102"/>
      <c r="S73" s="146"/>
      <c r="T73" s="62">
        <f t="shared" si="16"/>
        <v>0</v>
      </c>
      <c r="U73" s="62">
        <f t="shared" si="17"/>
        <v>0</v>
      </c>
      <c r="V73" s="129">
        <f t="shared" si="89"/>
        <v>19</v>
      </c>
      <c r="W73" s="63">
        <v>672.73</v>
      </c>
      <c r="X73" s="64">
        <f t="shared" si="90"/>
        <v>12781.87</v>
      </c>
      <c r="Y73" s="64">
        <f t="shared" si="91"/>
        <v>0</v>
      </c>
      <c r="Z73" s="64">
        <f t="shared" si="92"/>
        <v>0</v>
      </c>
      <c r="AA73" s="64">
        <f t="shared" si="93"/>
        <v>0</v>
      </c>
      <c r="AB73" s="64">
        <f t="shared" si="94"/>
        <v>0</v>
      </c>
      <c r="AC73" s="64">
        <f t="shared" si="95"/>
        <v>0</v>
      </c>
      <c r="AD73" s="64">
        <f t="shared" si="96"/>
        <v>0</v>
      </c>
      <c r="AE73" s="64">
        <f t="shared" si="97"/>
        <v>0</v>
      </c>
      <c r="AF73" s="64">
        <f t="shared" si="98"/>
        <v>0</v>
      </c>
      <c r="AG73" s="64">
        <f t="shared" si="99"/>
        <v>0</v>
      </c>
      <c r="AH73" s="64">
        <f t="shared" si="100"/>
        <v>0</v>
      </c>
      <c r="AI73" s="65">
        <f t="shared" si="101"/>
        <v>0</v>
      </c>
      <c r="AJ73" s="65">
        <f t="shared" si="102"/>
        <v>0</v>
      </c>
      <c r="AK73" s="65">
        <f t="shared" si="103"/>
        <v>0</v>
      </c>
      <c r="AL73" s="148">
        <f t="shared" si="104"/>
        <v>0</v>
      </c>
      <c r="AM73" s="64">
        <f t="shared" si="105"/>
        <v>0</v>
      </c>
      <c r="AN73" s="160">
        <f t="shared" si="106"/>
        <v>0</v>
      </c>
      <c r="AO73" s="122">
        <f t="shared" si="20"/>
        <v>12781.87</v>
      </c>
      <c r="AP73" s="66">
        <f t="shared" si="107"/>
        <v>0</v>
      </c>
      <c r="AQ73" s="97"/>
      <c r="AR73" s="97"/>
      <c r="AS73" s="97"/>
      <c r="AT73" s="97"/>
      <c r="AU73" s="97"/>
      <c r="AV73" s="97"/>
    </row>
    <row r="74" spans="1:48" x14ac:dyDescent="0.25">
      <c r="A74" s="56">
        <v>84876</v>
      </c>
      <c r="B74" s="84" t="s">
        <v>199</v>
      </c>
      <c r="C74" s="58" t="s">
        <v>200</v>
      </c>
      <c r="D74" s="59" t="s">
        <v>59</v>
      </c>
      <c r="E74" s="60">
        <v>1.6800000000000002</v>
      </c>
      <c r="F74" s="60"/>
      <c r="G74" s="60">
        <v>0</v>
      </c>
      <c r="H74" s="60"/>
      <c r="I74" s="60"/>
      <c r="J74" s="60"/>
      <c r="K74" s="60"/>
      <c r="L74" s="60"/>
      <c r="M74" s="60"/>
      <c r="N74" s="60"/>
      <c r="O74" s="60"/>
      <c r="P74" s="102"/>
      <c r="Q74" s="102"/>
      <c r="R74" s="102"/>
      <c r="S74" s="146"/>
      <c r="T74" s="62">
        <f t="shared" si="16"/>
        <v>0</v>
      </c>
      <c r="U74" s="62">
        <f t="shared" si="17"/>
        <v>0</v>
      </c>
      <c r="V74" s="129">
        <f t="shared" si="89"/>
        <v>1.6800000000000002</v>
      </c>
      <c r="W74" s="63">
        <v>545.36</v>
      </c>
      <c r="X74" s="64">
        <f t="shared" si="90"/>
        <v>916.2</v>
      </c>
      <c r="Y74" s="64">
        <f t="shared" si="91"/>
        <v>0</v>
      </c>
      <c r="Z74" s="64">
        <f t="shared" si="92"/>
        <v>0</v>
      </c>
      <c r="AA74" s="64">
        <f t="shared" si="93"/>
        <v>0</v>
      </c>
      <c r="AB74" s="64">
        <f t="shared" si="94"/>
        <v>0</v>
      </c>
      <c r="AC74" s="64">
        <f t="shared" si="95"/>
        <v>0</v>
      </c>
      <c r="AD74" s="64">
        <f t="shared" si="96"/>
        <v>0</v>
      </c>
      <c r="AE74" s="64">
        <f t="shared" si="97"/>
        <v>0</v>
      </c>
      <c r="AF74" s="64">
        <f t="shared" si="98"/>
        <v>0</v>
      </c>
      <c r="AG74" s="64">
        <f t="shared" si="99"/>
        <v>0</v>
      </c>
      <c r="AH74" s="64">
        <f t="shared" si="100"/>
        <v>0</v>
      </c>
      <c r="AI74" s="65">
        <f t="shared" si="101"/>
        <v>0</v>
      </c>
      <c r="AJ74" s="65">
        <f t="shared" si="102"/>
        <v>0</v>
      </c>
      <c r="AK74" s="65">
        <f t="shared" si="103"/>
        <v>0</v>
      </c>
      <c r="AL74" s="148">
        <f t="shared" si="104"/>
        <v>0</v>
      </c>
      <c r="AM74" s="64">
        <f t="shared" si="105"/>
        <v>0</v>
      </c>
      <c r="AN74" s="160">
        <f t="shared" si="106"/>
        <v>0</v>
      </c>
      <c r="AO74" s="122">
        <f t="shared" si="20"/>
        <v>916.2</v>
      </c>
      <c r="AP74" s="66">
        <f t="shared" si="107"/>
        <v>0</v>
      </c>
      <c r="AQ74" s="97"/>
      <c r="AR74" s="97"/>
      <c r="AS74" s="97"/>
      <c r="AT74" s="97"/>
      <c r="AU74" s="97"/>
      <c r="AV74" s="97"/>
    </row>
    <row r="75" spans="1:48" x14ac:dyDescent="0.25">
      <c r="A75" s="56" t="s">
        <v>201</v>
      </c>
      <c r="B75" s="84" t="s">
        <v>202</v>
      </c>
      <c r="C75" s="58" t="s">
        <v>203</v>
      </c>
      <c r="D75" s="59" t="s">
        <v>189</v>
      </c>
      <c r="E75" s="60">
        <v>2</v>
      </c>
      <c r="F75" s="60"/>
      <c r="G75" s="60">
        <v>0</v>
      </c>
      <c r="H75" s="60"/>
      <c r="I75" s="60"/>
      <c r="J75" s="60"/>
      <c r="K75" s="60"/>
      <c r="L75" s="60"/>
      <c r="M75" s="60"/>
      <c r="N75" s="60"/>
      <c r="O75" s="60"/>
      <c r="P75" s="102"/>
      <c r="Q75" s="102"/>
      <c r="R75" s="102"/>
      <c r="S75" s="146"/>
      <c r="T75" s="62">
        <f t="shared" si="16"/>
        <v>0</v>
      </c>
      <c r="U75" s="62">
        <f t="shared" si="17"/>
        <v>0</v>
      </c>
      <c r="V75" s="129">
        <f t="shared" si="89"/>
        <v>2</v>
      </c>
      <c r="W75" s="63">
        <v>589.54</v>
      </c>
      <c r="X75" s="64">
        <f t="shared" si="90"/>
        <v>1179.08</v>
      </c>
      <c r="Y75" s="64">
        <f t="shared" si="91"/>
        <v>0</v>
      </c>
      <c r="Z75" s="64">
        <f t="shared" si="92"/>
        <v>0</v>
      </c>
      <c r="AA75" s="64">
        <f t="shared" si="93"/>
        <v>0</v>
      </c>
      <c r="AB75" s="64">
        <f t="shared" si="94"/>
        <v>0</v>
      </c>
      <c r="AC75" s="64">
        <f t="shared" si="95"/>
        <v>0</v>
      </c>
      <c r="AD75" s="64">
        <f t="shared" si="96"/>
        <v>0</v>
      </c>
      <c r="AE75" s="64">
        <f t="shared" si="97"/>
        <v>0</v>
      </c>
      <c r="AF75" s="64">
        <f t="shared" si="98"/>
        <v>0</v>
      </c>
      <c r="AG75" s="64">
        <f t="shared" si="99"/>
        <v>0</v>
      </c>
      <c r="AH75" s="64">
        <f t="shared" si="100"/>
        <v>0</v>
      </c>
      <c r="AI75" s="65">
        <f t="shared" si="101"/>
        <v>0</v>
      </c>
      <c r="AJ75" s="65">
        <f t="shared" si="102"/>
        <v>0</v>
      </c>
      <c r="AK75" s="65">
        <f t="shared" si="103"/>
        <v>0</v>
      </c>
      <c r="AL75" s="148">
        <f t="shared" si="104"/>
        <v>0</v>
      </c>
      <c r="AM75" s="64">
        <f t="shared" si="105"/>
        <v>0</v>
      </c>
      <c r="AN75" s="160">
        <f t="shared" si="106"/>
        <v>0</v>
      </c>
      <c r="AO75" s="122">
        <f t="shared" si="20"/>
        <v>1179.08</v>
      </c>
      <c r="AP75" s="66">
        <f t="shared" si="107"/>
        <v>0</v>
      </c>
      <c r="AQ75" s="97"/>
      <c r="AR75" s="97"/>
      <c r="AS75" s="97"/>
      <c r="AT75" s="97"/>
      <c r="AU75" s="97"/>
      <c r="AV75" s="97"/>
    </row>
    <row r="76" spans="1:48" ht="42.75" x14ac:dyDescent="0.25">
      <c r="A76" s="56" t="s">
        <v>204</v>
      </c>
      <c r="B76" s="84" t="s">
        <v>205</v>
      </c>
      <c r="C76" s="58" t="s">
        <v>206</v>
      </c>
      <c r="D76" s="59" t="s">
        <v>189</v>
      </c>
      <c r="E76" s="60">
        <v>4</v>
      </c>
      <c r="F76" s="60"/>
      <c r="G76" s="60">
        <v>0</v>
      </c>
      <c r="H76" s="60"/>
      <c r="I76" s="60"/>
      <c r="J76" s="60"/>
      <c r="K76" s="60"/>
      <c r="L76" s="60"/>
      <c r="M76" s="60"/>
      <c r="N76" s="60"/>
      <c r="O76" s="60"/>
      <c r="P76" s="102"/>
      <c r="Q76" s="102"/>
      <c r="R76" s="102"/>
      <c r="S76" s="146"/>
      <c r="T76" s="62">
        <f t="shared" si="16"/>
        <v>0</v>
      </c>
      <c r="U76" s="62">
        <f t="shared" si="17"/>
        <v>0</v>
      </c>
      <c r="V76" s="129">
        <f t="shared" si="89"/>
        <v>4</v>
      </c>
      <c r="W76" s="63">
        <v>2369.41</v>
      </c>
      <c r="X76" s="64">
        <f t="shared" si="90"/>
        <v>9477.64</v>
      </c>
      <c r="Y76" s="64">
        <f t="shared" si="91"/>
        <v>0</v>
      </c>
      <c r="Z76" s="64">
        <f t="shared" si="92"/>
        <v>0</v>
      </c>
      <c r="AA76" s="64">
        <f t="shared" si="93"/>
        <v>0</v>
      </c>
      <c r="AB76" s="64">
        <f t="shared" si="94"/>
        <v>0</v>
      </c>
      <c r="AC76" s="64">
        <f t="shared" si="95"/>
        <v>0</v>
      </c>
      <c r="AD76" s="64">
        <f t="shared" si="96"/>
        <v>0</v>
      </c>
      <c r="AE76" s="64">
        <f t="shared" si="97"/>
        <v>0</v>
      </c>
      <c r="AF76" s="64">
        <f t="shared" si="98"/>
        <v>0</v>
      </c>
      <c r="AG76" s="64">
        <f t="shared" si="99"/>
        <v>0</v>
      </c>
      <c r="AH76" s="64">
        <f t="shared" si="100"/>
        <v>0</v>
      </c>
      <c r="AI76" s="65">
        <f t="shared" si="101"/>
        <v>0</v>
      </c>
      <c r="AJ76" s="65">
        <f t="shared" si="102"/>
        <v>0</v>
      </c>
      <c r="AK76" s="65">
        <f t="shared" si="103"/>
        <v>0</v>
      </c>
      <c r="AL76" s="148">
        <f t="shared" si="104"/>
        <v>0</v>
      </c>
      <c r="AM76" s="64">
        <f t="shared" si="105"/>
        <v>0</v>
      </c>
      <c r="AN76" s="160">
        <f t="shared" si="106"/>
        <v>0</v>
      </c>
      <c r="AO76" s="122">
        <f t="shared" si="20"/>
        <v>9477.64</v>
      </c>
      <c r="AP76" s="66">
        <f t="shared" si="107"/>
        <v>0</v>
      </c>
      <c r="AQ76" s="97"/>
      <c r="AR76" s="97"/>
      <c r="AS76" s="97"/>
      <c r="AT76" s="97"/>
      <c r="AU76" s="97"/>
      <c r="AV76" s="97"/>
    </row>
    <row r="77" spans="1:48" x14ac:dyDescent="0.25">
      <c r="A77" s="56" t="s">
        <v>207</v>
      </c>
      <c r="B77" s="84" t="s">
        <v>208</v>
      </c>
      <c r="C77" s="58" t="s">
        <v>209</v>
      </c>
      <c r="D77" s="59" t="s">
        <v>59</v>
      </c>
      <c r="E77" s="60">
        <v>9.1950000000000003</v>
      </c>
      <c r="F77" s="60"/>
      <c r="G77" s="60">
        <v>0</v>
      </c>
      <c r="H77" s="60"/>
      <c r="I77" s="60"/>
      <c r="J77" s="60"/>
      <c r="K77" s="60"/>
      <c r="L77" s="60"/>
      <c r="M77" s="60"/>
      <c r="N77" s="60"/>
      <c r="O77" s="60"/>
      <c r="P77" s="102"/>
      <c r="Q77" s="102"/>
      <c r="R77" s="102"/>
      <c r="S77" s="146"/>
      <c r="T77" s="62">
        <f t="shared" si="16"/>
        <v>0</v>
      </c>
      <c r="U77" s="62">
        <f t="shared" si="17"/>
        <v>0</v>
      </c>
      <c r="V77" s="129">
        <f t="shared" si="89"/>
        <v>9.1950000000000003</v>
      </c>
      <c r="W77" s="63">
        <v>390.33</v>
      </c>
      <c r="X77" s="64">
        <f t="shared" si="90"/>
        <v>3589.08</v>
      </c>
      <c r="Y77" s="64">
        <f t="shared" si="91"/>
        <v>0</v>
      </c>
      <c r="Z77" s="64">
        <f t="shared" si="92"/>
        <v>0</v>
      </c>
      <c r="AA77" s="64">
        <f t="shared" si="93"/>
        <v>0</v>
      </c>
      <c r="AB77" s="64">
        <f t="shared" si="94"/>
        <v>0</v>
      </c>
      <c r="AC77" s="64">
        <f t="shared" si="95"/>
        <v>0</v>
      </c>
      <c r="AD77" s="64">
        <f t="shared" si="96"/>
        <v>0</v>
      </c>
      <c r="AE77" s="64">
        <f t="shared" si="97"/>
        <v>0</v>
      </c>
      <c r="AF77" s="64">
        <f t="shared" si="98"/>
        <v>0</v>
      </c>
      <c r="AG77" s="64">
        <f t="shared" si="99"/>
        <v>0</v>
      </c>
      <c r="AH77" s="64">
        <f t="shared" si="100"/>
        <v>0</v>
      </c>
      <c r="AI77" s="65">
        <f t="shared" si="101"/>
        <v>0</v>
      </c>
      <c r="AJ77" s="65">
        <f t="shared" si="102"/>
        <v>0</v>
      </c>
      <c r="AK77" s="65">
        <f t="shared" si="103"/>
        <v>0</v>
      </c>
      <c r="AL77" s="148">
        <f t="shared" si="104"/>
        <v>0</v>
      </c>
      <c r="AM77" s="64">
        <f t="shared" si="105"/>
        <v>0</v>
      </c>
      <c r="AN77" s="160">
        <f t="shared" si="106"/>
        <v>0</v>
      </c>
      <c r="AO77" s="122">
        <f t="shared" si="20"/>
        <v>3589.08</v>
      </c>
      <c r="AP77" s="66">
        <f t="shared" si="107"/>
        <v>0</v>
      </c>
      <c r="AQ77" s="97"/>
      <c r="AR77" s="97"/>
      <c r="AS77" s="97"/>
      <c r="AT77" s="97"/>
      <c r="AU77" s="97"/>
      <c r="AV77" s="97"/>
    </row>
    <row r="78" spans="1:48" ht="28.5" x14ac:dyDescent="0.25">
      <c r="A78" s="56" t="s">
        <v>210</v>
      </c>
      <c r="B78" s="84" t="s">
        <v>211</v>
      </c>
      <c r="C78" s="58" t="s">
        <v>212</v>
      </c>
      <c r="D78" s="59" t="s">
        <v>59</v>
      </c>
      <c r="E78" s="60">
        <v>66.494100000000003</v>
      </c>
      <c r="F78" s="60"/>
      <c r="G78" s="60">
        <v>0</v>
      </c>
      <c r="H78" s="60"/>
      <c r="I78" s="60"/>
      <c r="J78" s="60"/>
      <c r="K78" s="60"/>
      <c r="L78" s="60"/>
      <c r="M78" s="60"/>
      <c r="N78" s="60"/>
      <c r="O78" s="60"/>
      <c r="P78" s="102"/>
      <c r="Q78" s="102"/>
      <c r="R78" s="102"/>
      <c r="S78" s="146"/>
      <c r="T78" s="62">
        <f t="shared" ref="T78:T141" si="108">F78+G78+H78+I78+J78+K78+L78+M78+N78+O78+P78+Q78+R78</f>
        <v>0</v>
      </c>
      <c r="U78" s="62">
        <f t="shared" ref="U78:U141" si="109">T78+S78</f>
        <v>0</v>
      </c>
      <c r="V78" s="129">
        <f t="shared" si="89"/>
        <v>66.494100000000003</v>
      </c>
      <c r="W78" s="63">
        <v>368.84</v>
      </c>
      <c r="X78" s="64">
        <f t="shared" si="90"/>
        <v>24525.68</v>
      </c>
      <c r="Y78" s="64">
        <f t="shared" si="91"/>
        <v>0</v>
      </c>
      <c r="Z78" s="64">
        <f t="shared" si="92"/>
        <v>0</v>
      </c>
      <c r="AA78" s="64">
        <f t="shared" si="93"/>
        <v>0</v>
      </c>
      <c r="AB78" s="64">
        <f t="shared" si="94"/>
        <v>0</v>
      </c>
      <c r="AC78" s="64">
        <f t="shared" si="95"/>
        <v>0</v>
      </c>
      <c r="AD78" s="64">
        <f t="shared" si="96"/>
        <v>0</v>
      </c>
      <c r="AE78" s="64">
        <f t="shared" si="97"/>
        <v>0</v>
      </c>
      <c r="AF78" s="64">
        <f t="shared" si="98"/>
        <v>0</v>
      </c>
      <c r="AG78" s="64">
        <f t="shared" si="99"/>
        <v>0</v>
      </c>
      <c r="AH78" s="64">
        <f t="shared" si="100"/>
        <v>0</v>
      </c>
      <c r="AI78" s="65">
        <f t="shared" si="101"/>
        <v>0</v>
      </c>
      <c r="AJ78" s="65">
        <f t="shared" si="102"/>
        <v>0</v>
      </c>
      <c r="AK78" s="65">
        <f t="shared" si="103"/>
        <v>0</v>
      </c>
      <c r="AL78" s="148">
        <f t="shared" si="104"/>
        <v>0</v>
      </c>
      <c r="AM78" s="64">
        <f t="shared" si="105"/>
        <v>0</v>
      </c>
      <c r="AN78" s="160">
        <f t="shared" si="106"/>
        <v>0</v>
      </c>
      <c r="AO78" s="122">
        <f t="shared" ref="AO78:AO141" si="110">X78-AN78</f>
        <v>24525.68</v>
      </c>
      <c r="AP78" s="66">
        <f t="shared" si="107"/>
        <v>0</v>
      </c>
      <c r="AQ78" s="97"/>
      <c r="AR78" s="97"/>
      <c r="AS78" s="97"/>
      <c r="AT78" s="97"/>
      <c r="AU78" s="97"/>
      <c r="AV78" s="97"/>
    </row>
    <row r="79" spans="1:48" ht="28.5" x14ac:dyDescent="0.25">
      <c r="A79" s="56" t="s">
        <v>213</v>
      </c>
      <c r="B79" s="84" t="s">
        <v>214</v>
      </c>
      <c r="C79" s="58" t="s">
        <v>215</v>
      </c>
      <c r="D79" s="59" t="s">
        <v>59</v>
      </c>
      <c r="E79" s="60">
        <v>14.6145</v>
      </c>
      <c r="F79" s="60"/>
      <c r="G79" s="60">
        <v>0</v>
      </c>
      <c r="H79" s="60"/>
      <c r="I79" s="60"/>
      <c r="J79" s="60"/>
      <c r="K79" s="60"/>
      <c r="L79" s="60"/>
      <c r="M79" s="60"/>
      <c r="N79" s="60"/>
      <c r="O79" s="60"/>
      <c r="P79" s="102"/>
      <c r="Q79" s="102"/>
      <c r="R79" s="102"/>
      <c r="S79" s="146"/>
      <c r="T79" s="62">
        <f t="shared" si="108"/>
        <v>0</v>
      </c>
      <c r="U79" s="62">
        <f t="shared" si="109"/>
        <v>0</v>
      </c>
      <c r="V79" s="129">
        <f t="shared" si="89"/>
        <v>14.6145</v>
      </c>
      <c r="W79" s="63">
        <v>441.67</v>
      </c>
      <c r="X79" s="64">
        <f t="shared" si="90"/>
        <v>6454.79</v>
      </c>
      <c r="Y79" s="64">
        <f t="shared" si="91"/>
        <v>0</v>
      </c>
      <c r="Z79" s="64">
        <f t="shared" si="92"/>
        <v>0</v>
      </c>
      <c r="AA79" s="64">
        <f t="shared" si="93"/>
        <v>0</v>
      </c>
      <c r="AB79" s="64">
        <f t="shared" si="94"/>
        <v>0</v>
      </c>
      <c r="AC79" s="64">
        <f t="shared" si="95"/>
        <v>0</v>
      </c>
      <c r="AD79" s="64">
        <f t="shared" si="96"/>
        <v>0</v>
      </c>
      <c r="AE79" s="64">
        <f t="shared" si="97"/>
        <v>0</v>
      </c>
      <c r="AF79" s="64">
        <f t="shared" si="98"/>
        <v>0</v>
      </c>
      <c r="AG79" s="64">
        <f t="shared" si="99"/>
        <v>0</v>
      </c>
      <c r="AH79" s="64">
        <f t="shared" si="100"/>
        <v>0</v>
      </c>
      <c r="AI79" s="65">
        <f t="shared" si="101"/>
        <v>0</v>
      </c>
      <c r="AJ79" s="65">
        <f t="shared" si="102"/>
        <v>0</v>
      </c>
      <c r="AK79" s="65">
        <f t="shared" si="103"/>
        <v>0</v>
      </c>
      <c r="AL79" s="148">
        <f t="shared" si="104"/>
        <v>0</v>
      </c>
      <c r="AM79" s="64">
        <f t="shared" si="105"/>
        <v>0</v>
      </c>
      <c r="AN79" s="160">
        <f t="shared" si="106"/>
        <v>0</v>
      </c>
      <c r="AO79" s="122">
        <f t="shared" si="110"/>
        <v>6454.79</v>
      </c>
      <c r="AP79" s="66">
        <f t="shared" si="107"/>
        <v>0</v>
      </c>
      <c r="AQ79" s="97"/>
      <c r="AR79" s="97"/>
      <c r="AS79" s="97"/>
      <c r="AT79" s="97"/>
      <c r="AU79" s="97"/>
      <c r="AV79" s="97"/>
    </row>
    <row r="80" spans="1:48" x14ac:dyDescent="0.25">
      <c r="A80" s="56" t="s">
        <v>216</v>
      </c>
      <c r="B80" s="84" t="s">
        <v>217</v>
      </c>
      <c r="C80" s="58" t="s">
        <v>218</v>
      </c>
      <c r="D80" s="59" t="s">
        <v>59</v>
      </c>
      <c r="E80" s="60">
        <v>81.108599999999996</v>
      </c>
      <c r="F80" s="60"/>
      <c r="G80" s="60">
        <v>0</v>
      </c>
      <c r="H80" s="60"/>
      <c r="I80" s="60"/>
      <c r="J80" s="60"/>
      <c r="K80" s="60"/>
      <c r="L80" s="60"/>
      <c r="M80" s="60"/>
      <c r="N80" s="60"/>
      <c r="O80" s="60"/>
      <c r="P80" s="102"/>
      <c r="Q80" s="102"/>
      <c r="R80" s="102"/>
      <c r="S80" s="146"/>
      <c r="T80" s="62">
        <f t="shared" si="108"/>
        <v>0</v>
      </c>
      <c r="U80" s="62">
        <f t="shared" si="109"/>
        <v>0</v>
      </c>
      <c r="V80" s="129">
        <f t="shared" si="89"/>
        <v>81.108599999999996</v>
      </c>
      <c r="W80" s="63">
        <v>115.26</v>
      </c>
      <c r="X80" s="64">
        <f t="shared" si="90"/>
        <v>9348.58</v>
      </c>
      <c r="Y80" s="64">
        <f t="shared" si="91"/>
        <v>0</v>
      </c>
      <c r="Z80" s="64">
        <f t="shared" si="92"/>
        <v>0</v>
      </c>
      <c r="AA80" s="64">
        <f t="shared" si="93"/>
        <v>0</v>
      </c>
      <c r="AB80" s="64">
        <f t="shared" si="94"/>
        <v>0</v>
      </c>
      <c r="AC80" s="64">
        <f t="shared" si="95"/>
        <v>0</v>
      </c>
      <c r="AD80" s="64">
        <f t="shared" si="96"/>
        <v>0</v>
      </c>
      <c r="AE80" s="64">
        <f t="shared" si="97"/>
        <v>0</v>
      </c>
      <c r="AF80" s="64">
        <f t="shared" si="98"/>
        <v>0</v>
      </c>
      <c r="AG80" s="64">
        <f t="shared" si="99"/>
        <v>0</v>
      </c>
      <c r="AH80" s="64">
        <f t="shared" si="100"/>
        <v>0</v>
      </c>
      <c r="AI80" s="65">
        <f t="shared" si="101"/>
        <v>0</v>
      </c>
      <c r="AJ80" s="65">
        <f t="shared" si="102"/>
        <v>0</v>
      </c>
      <c r="AK80" s="65">
        <f t="shared" si="103"/>
        <v>0</v>
      </c>
      <c r="AL80" s="148">
        <f t="shared" si="104"/>
        <v>0</v>
      </c>
      <c r="AM80" s="64">
        <f t="shared" si="105"/>
        <v>0</v>
      </c>
      <c r="AN80" s="160">
        <f t="shared" si="106"/>
        <v>0</v>
      </c>
      <c r="AO80" s="122">
        <f t="shared" si="110"/>
        <v>9348.58</v>
      </c>
      <c r="AP80" s="66">
        <f t="shared" si="107"/>
        <v>0</v>
      </c>
      <c r="AQ80" s="97"/>
      <c r="AR80" s="97"/>
      <c r="AS80" s="97"/>
      <c r="AT80" s="97"/>
      <c r="AU80" s="97"/>
      <c r="AV80" s="97"/>
    </row>
    <row r="81" spans="1:48" x14ac:dyDescent="0.25">
      <c r="A81" s="56" t="s">
        <v>219</v>
      </c>
      <c r="B81" s="84" t="s">
        <v>220</v>
      </c>
      <c r="C81" s="58" t="s">
        <v>221</v>
      </c>
      <c r="D81" s="59" t="s">
        <v>59</v>
      </c>
      <c r="E81" s="60">
        <v>27.65</v>
      </c>
      <c r="F81" s="60"/>
      <c r="G81" s="60">
        <v>0</v>
      </c>
      <c r="H81" s="60"/>
      <c r="I81" s="60"/>
      <c r="J81" s="60"/>
      <c r="K81" s="60"/>
      <c r="L81" s="60"/>
      <c r="M81" s="60"/>
      <c r="N81" s="60"/>
      <c r="O81" s="60"/>
      <c r="P81" s="102"/>
      <c r="Q81" s="102"/>
      <c r="R81" s="102"/>
      <c r="S81" s="146"/>
      <c r="T81" s="62">
        <f t="shared" si="108"/>
        <v>0</v>
      </c>
      <c r="U81" s="62">
        <f t="shared" si="109"/>
        <v>0</v>
      </c>
      <c r="V81" s="129">
        <f t="shared" si="89"/>
        <v>27.65</v>
      </c>
      <c r="W81" s="63">
        <v>541.30999999999995</v>
      </c>
      <c r="X81" s="64">
        <f t="shared" si="90"/>
        <v>14967.22</v>
      </c>
      <c r="Y81" s="64">
        <f t="shared" si="91"/>
        <v>0</v>
      </c>
      <c r="Z81" s="64">
        <f t="shared" si="92"/>
        <v>0</v>
      </c>
      <c r="AA81" s="64">
        <f t="shared" si="93"/>
        <v>0</v>
      </c>
      <c r="AB81" s="64">
        <f t="shared" si="94"/>
        <v>0</v>
      </c>
      <c r="AC81" s="64">
        <f t="shared" si="95"/>
        <v>0</v>
      </c>
      <c r="AD81" s="64">
        <f t="shared" si="96"/>
        <v>0</v>
      </c>
      <c r="AE81" s="64">
        <f t="shared" si="97"/>
        <v>0</v>
      </c>
      <c r="AF81" s="64">
        <f t="shared" si="98"/>
        <v>0</v>
      </c>
      <c r="AG81" s="64">
        <f t="shared" si="99"/>
        <v>0</v>
      </c>
      <c r="AH81" s="64">
        <f t="shared" si="100"/>
        <v>0</v>
      </c>
      <c r="AI81" s="65">
        <f t="shared" si="101"/>
        <v>0</v>
      </c>
      <c r="AJ81" s="65">
        <f t="shared" si="102"/>
        <v>0</v>
      </c>
      <c r="AK81" s="65">
        <f t="shared" si="103"/>
        <v>0</v>
      </c>
      <c r="AL81" s="148">
        <f t="shared" si="104"/>
        <v>0</v>
      </c>
      <c r="AM81" s="64">
        <f t="shared" si="105"/>
        <v>0</v>
      </c>
      <c r="AN81" s="160">
        <f t="shared" si="106"/>
        <v>0</v>
      </c>
      <c r="AO81" s="122">
        <f t="shared" si="110"/>
        <v>14967.22</v>
      </c>
      <c r="AP81" s="66">
        <f t="shared" si="107"/>
        <v>0</v>
      </c>
      <c r="AQ81" s="97"/>
      <c r="AR81" s="97"/>
      <c r="AS81" s="97"/>
      <c r="AT81" s="97"/>
      <c r="AU81" s="97"/>
      <c r="AV81" s="97"/>
    </row>
    <row r="82" spans="1:48" x14ac:dyDescent="0.25">
      <c r="A82" s="43"/>
      <c r="B82" s="43"/>
      <c r="C82" s="45" t="s">
        <v>222</v>
      </c>
      <c r="D82" s="45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100"/>
      <c r="Q82" s="100"/>
      <c r="R82" s="100"/>
      <c r="S82" s="142"/>
      <c r="T82" s="71"/>
      <c r="U82" s="71"/>
      <c r="V82" s="71"/>
      <c r="W82" s="71"/>
      <c r="X82" s="73">
        <f t="shared" ref="X82" si="111">SUM(X70:X81)</f>
        <v>89979.67</v>
      </c>
      <c r="Y82" s="73">
        <f>SUM(Y70:Y81)</f>
        <v>0</v>
      </c>
      <c r="Z82" s="73">
        <f t="shared" ref="Z82:AM82" si="112">SUM(Z70:Z81)</f>
        <v>0</v>
      </c>
      <c r="AA82" s="73">
        <f t="shared" si="112"/>
        <v>0</v>
      </c>
      <c r="AB82" s="73">
        <f t="shared" si="112"/>
        <v>0</v>
      </c>
      <c r="AC82" s="73">
        <f t="shared" si="112"/>
        <v>0</v>
      </c>
      <c r="AD82" s="73">
        <f t="shared" si="112"/>
        <v>0</v>
      </c>
      <c r="AE82" s="73">
        <f t="shared" si="112"/>
        <v>0</v>
      </c>
      <c r="AF82" s="73">
        <f t="shared" si="112"/>
        <v>0</v>
      </c>
      <c r="AG82" s="73">
        <f t="shared" si="112"/>
        <v>0</v>
      </c>
      <c r="AH82" s="73">
        <f t="shared" si="112"/>
        <v>0</v>
      </c>
      <c r="AI82" s="73">
        <f t="shared" si="112"/>
        <v>0</v>
      </c>
      <c r="AJ82" s="73">
        <f t="shared" si="112"/>
        <v>0</v>
      </c>
      <c r="AK82" s="73">
        <f t="shared" si="112"/>
        <v>4777.25</v>
      </c>
      <c r="AL82" s="149">
        <f t="shared" si="112"/>
        <v>0</v>
      </c>
      <c r="AM82" s="73">
        <f t="shared" si="112"/>
        <v>4777.25</v>
      </c>
      <c r="AN82" s="160">
        <f>SUBTOTAL(9,AN70:AN81)</f>
        <v>4777.25</v>
      </c>
      <c r="AO82" s="122">
        <f>X82-AN82</f>
        <v>85202.42</v>
      </c>
      <c r="AP82" s="66"/>
      <c r="AQ82" s="165">
        <f>AN82+AO82</f>
        <v>89979.67</v>
      </c>
      <c r="AR82" s="165">
        <f>X82</f>
        <v>89979.67</v>
      </c>
      <c r="AS82" s="55"/>
      <c r="AT82" s="55"/>
      <c r="AU82" s="55"/>
      <c r="AV82" s="55"/>
    </row>
    <row r="83" spans="1:48" x14ac:dyDescent="0.25">
      <c r="A83" s="90"/>
      <c r="B83" s="91"/>
      <c r="C83" s="98"/>
      <c r="D83" s="92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102"/>
      <c r="Q83" s="102"/>
      <c r="R83" s="102"/>
      <c r="S83" s="146"/>
      <c r="T83" s="103"/>
      <c r="U83" s="103"/>
      <c r="V83" s="103"/>
      <c r="W83" s="103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148"/>
      <c r="AM83" s="64"/>
      <c r="AN83" s="160"/>
      <c r="AO83" s="122">
        <f t="shared" si="110"/>
        <v>0</v>
      </c>
      <c r="AP83" s="66"/>
      <c r="AQ83" s="97"/>
      <c r="AR83" s="97"/>
      <c r="AS83" s="97"/>
      <c r="AT83" s="97"/>
      <c r="AU83" s="97"/>
      <c r="AV83" s="97"/>
    </row>
    <row r="84" spans="1:48" x14ac:dyDescent="0.25">
      <c r="A84" s="43"/>
      <c r="B84" s="43" t="s">
        <v>223</v>
      </c>
      <c r="C84" s="44" t="s">
        <v>224</v>
      </c>
      <c r="D84" s="45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100"/>
      <c r="Q84" s="100"/>
      <c r="R84" s="100"/>
      <c r="S84" s="14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149"/>
      <c r="AM84" s="72"/>
      <c r="AN84" s="160"/>
      <c r="AO84" s="122">
        <f t="shared" si="110"/>
        <v>0</v>
      </c>
      <c r="AP84" s="66"/>
      <c r="AQ84" s="55"/>
      <c r="AR84" s="55"/>
      <c r="AS84" s="55"/>
      <c r="AT84" s="55"/>
      <c r="AU84" s="55"/>
      <c r="AV84" s="55"/>
    </row>
    <row r="85" spans="1:48" ht="42.75" x14ac:dyDescent="0.25">
      <c r="A85" s="56" t="s">
        <v>225</v>
      </c>
      <c r="B85" s="84" t="s">
        <v>226</v>
      </c>
      <c r="C85" s="58" t="s">
        <v>227</v>
      </c>
      <c r="D85" s="59" t="s">
        <v>59</v>
      </c>
      <c r="E85" s="60">
        <v>315.39999999999998</v>
      </c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102"/>
      <c r="Q85" s="102"/>
      <c r="R85" s="102"/>
      <c r="S85" s="146">
        <v>315.39999999999998</v>
      </c>
      <c r="T85" s="62">
        <f t="shared" si="108"/>
        <v>0</v>
      </c>
      <c r="U85" s="62">
        <f t="shared" si="109"/>
        <v>315.39999999999998</v>
      </c>
      <c r="V85" s="129">
        <f t="shared" ref="V85:V88" si="113">E85-U85</f>
        <v>0</v>
      </c>
      <c r="W85" s="63">
        <v>116.2</v>
      </c>
      <c r="X85" s="64">
        <f>TRUNC(ROUND(E85*W85,2),2)</f>
        <v>36649.480000000003</v>
      </c>
      <c r="Y85" s="64">
        <f>F85*W85</f>
        <v>0</v>
      </c>
      <c r="Z85" s="64">
        <f>G85*W85</f>
        <v>0</v>
      </c>
      <c r="AA85" s="64">
        <f>H85*W85</f>
        <v>0</v>
      </c>
      <c r="AB85" s="64">
        <f>I85*W85</f>
        <v>0</v>
      </c>
      <c r="AC85" s="64">
        <f>J85*W85</f>
        <v>0</v>
      </c>
      <c r="AD85" s="64">
        <f>K85*W85</f>
        <v>0</v>
      </c>
      <c r="AE85" s="64">
        <f>L85*W85</f>
        <v>0</v>
      </c>
      <c r="AF85" s="64">
        <f>M85*W85</f>
        <v>0</v>
      </c>
      <c r="AG85" s="64">
        <f>N85*W85</f>
        <v>0</v>
      </c>
      <c r="AH85" s="64">
        <f>O85*W85</f>
        <v>0</v>
      </c>
      <c r="AI85" s="65">
        <f>TRUNC(ROUND(P85*W85,2),2)</f>
        <v>0</v>
      </c>
      <c r="AJ85" s="65">
        <f>Q85*W85</f>
        <v>0</v>
      </c>
      <c r="AK85" s="65">
        <f>R85*W85</f>
        <v>0</v>
      </c>
      <c r="AL85" s="148">
        <f>S85*W85</f>
        <v>36649.479999999996</v>
      </c>
      <c r="AM85" s="64">
        <v>0</v>
      </c>
      <c r="AN85" s="160">
        <f t="shared" ref="AN85:AN88" si="114">AM85+AL85</f>
        <v>36649.479999999996</v>
      </c>
      <c r="AO85" s="122">
        <f t="shared" si="110"/>
        <v>0</v>
      </c>
      <c r="AP85" s="66">
        <f>(U85*100)/E85</f>
        <v>100</v>
      </c>
      <c r="AQ85" s="97"/>
      <c r="AR85" s="97"/>
      <c r="AS85" s="97"/>
      <c r="AT85" s="97"/>
      <c r="AU85" s="97"/>
      <c r="AV85" s="97"/>
    </row>
    <row r="86" spans="1:48" x14ac:dyDescent="0.25">
      <c r="A86" s="56" t="s">
        <v>228</v>
      </c>
      <c r="B86" s="84" t="s">
        <v>229</v>
      </c>
      <c r="C86" s="58" t="s">
        <v>230</v>
      </c>
      <c r="D86" s="59" t="s">
        <v>81</v>
      </c>
      <c r="E86" s="60">
        <v>70.22</v>
      </c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102"/>
      <c r="Q86" s="102"/>
      <c r="R86" s="102"/>
      <c r="S86" s="146">
        <v>70.22</v>
      </c>
      <c r="T86" s="62">
        <f t="shared" si="108"/>
        <v>0</v>
      </c>
      <c r="U86" s="62">
        <f t="shared" si="109"/>
        <v>70.22</v>
      </c>
      <c r="V86" s="129">
        <f t="shared" si="113"/>
        <v>0</v>
      </c>
      <c r="W86" s="63">
        <v>32.880000000000003</v>
      </c>
      <c r="X86" s="64">
        <f>TRUNC(ROUND(E86*W86,2),2)</f>
        <v>2308.83</v>
      </c>
      <c r="Y86" s="64">
        <f>F86*W86</f>
        <v>0</v>
      </c>
      <c r="Z86" s="64">
        <f>G86*W86</f>
        <v>0</v>
      </c>
      <c r="AA86" s="64">
        <f>H86*W86</f>
        <v>0</v>
      </c>
      <c r="AB86" s="64">
        <f>I86*W86</f>
        <v>0</v>
      </c>
      <c r="AC86" s="64">
        <f>J86*W86</f>
        <v>0</v>
      </c>
      <c r="AD86" s="64">
        <f>K86*W86</f>
        <v>0</v>
      </c>
      <c r="AE86" s="64">
        <f>L86*W86</f>
        <v>0</v>
      </c>
      <c r="AF86" s="64">
        <f>M86*W86</f>
        <v>0</v>
      </c>
      <c r="AG86" s="64">
        <f>N86*W86</f>
        <v>0</v>
      </c>
      <c r="AH86" s="64">
        <f>O86*W86</f>
        <v>0</v>
      </c>
      <c r="AI86" s="65">
        <f>TRUNC(ROUND(P86*W86,2),2)</f>
        <v>0</v>
      </c>
      <c r="AJ86" s="65">
        <f>Q86*W86</f>
        <v>0</v>
      </c>
      <c r="AK86" s="65">
        <f>R86*W86</f>
        <v>0</v>
      </c>
      <c r="AL86" s="148">
        <f>S86*W86</f>
        <v>2308.8335999999999</v>
      </c>
      <c r="AM86" s="64">
        <v>0</v>
      </c>
      <c r="AN86" s="160">
        <f t="shared" si="114"/>
        <v>2308.8335999999999</v>
      </c>
      <c r="AO86" s="122">
        <f t="shared" si="110"/>
        <v>-3.6000000000058208E-3</v>
      </c>
      <c r="AP86" s="66">
        <f>(U86*100)/E86</f>
        <v>100</v>
      </c>
      <c r="AQ86" s="97"/>
      <c r="AR86" s="97"/>
      <c r="AS86" s="97"/>
      <c r="AT86" s="97"/>
      <c r="AU86" s="97"/>
      <c r="AV86" s="97"/>
    </row>
    <row r="87" spans="1:48" x14ac:dyDescent="0.25">
      <c r="A87" s="56">
        <v>94228</v>
      </c>
      <c r="B87" s="84" t="s">
        <v>231</v>
      </c>
      <c r="C87" s="58" t="s">
        <v>232</v>
      </c>
      <c r="D87" s="59" t="s">
        <v>81</v>
      </c>
      <c r="E87" s="60">
        <v>47.91</v>
      </c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102"/>
      <c r="Q87" s="102"/>
      <c r="R87" s="102"/>
      <c r="S87" s="146">
        <v>47.91</v>
      </c>
      <c r="T87" s="62">
        <f t="shared" si="108"/>
        <v>0</v>
      </c>
      <c r="U87" s="62">
        <f t="shared" si="109"/>
        <v>47.91</v>
      </c>
      <c r="V87" s="129">
        <f t="shared" si="113"/>
        <v>0</v>
      </c>
      <c r="W87" s="63">
        <v>57.56</v>
      </c>
      <c r="X87" s="64">
        <f>TRUNC(ROUND(E87*W87,2),2)</f>
        <v>2757.7</v>
      </c>
      <c r="Y87" s="64">
        <f>F87*W87</f>
        <v>0</v>
      </c>
      <c r="Z87" s="64">
        <f>G87*W87</f>
        <v>0</v>
      </c>
      <c r="AA87" s="64">
        <f>H87*W87</f>
        <v>0</v>
      </c>
      <c r="AB87" s="64">
        <f>I87*W87</f>
        <v>0</v>
      </c>
      <c r="AC87" s="64">
        <f>J87*W87</f>
        <v>0</v>
      </c>
      <c r="AD87" s="64">
        <f>K87*W87</f>
        <v>0</v>
      </c>
      <c r="AE87" s="64">
        <f>L87*W87</f>
        <v>0</v>
      </c>
      <c r="AF87" s="64">
        <f>M87*W87</f>
        <v>0</v>
      </c>
      <c r="AG87" s="64">
        <f>N87*W87</f>
        <v>0</v>
      </c>
      <c r="AH87" s="64">
        <f>O87*W87</f>
        <v>0</v>
      </c>
      <c r="AI87" s="65">
        <f>TRUNC(ROUND(P87*W87,2),2)</f>
        <v>0</v>
      </c>
      <c r="AJ87" s="65">
        <f>Q87*W87</f>
        <v>0</v>
      </c>
      <c r="AK87" s="65">
        <f>R87*W87</f>
        <v>0</v>
      </c>
      <c r="AL87" s="148">
        <f>S87*W87</f>
        <v>2757.6995999999999</v>
      </c>
      <c r="AM87" s="64">
        <v>0</v>
      </c>
      <c r="AN87" s="160">
        <f t="shared" si="114"/>
        <v>2757.6995999999999</v>
      </c>
      <c r="AO87" s="122">
        <f t="shared" si="110"/>
        <v>3.9999999989959178E-4</v>
      </c>
      <c r="AP87" s="66">
        <f>(U87*100)/E87</f>
        <v>100.00000000000001</v>
      </c>
      <c r="AQ87" s="97"/>
      <c r="AR87" s="97"/>
      <c r="AS87" s="97"/>
      <c r="AT87" s="97"/>
      <c r="AU87" s="97"/>
      <c r="AV87" s="97"/>
    </row>
    <row r="88" spans="1:48" x14ac:dyDescent="0.25">
      <c r="A88" s="56" t="s">
        <v>204</v>
      </c>
      <c r="B88" s="84" t="s">
        <v>233</v>
      </c>
      <c r="C88" s="58" t="s">
        <v>234</v>
      </c>
      <c r="D88" s="59" t="s">
        <v>59</v>
      </c>
      <c r="E88" s="60">
        <v>8.8605</v>
      </c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102"/>
      <c r="Q88" s="102"/>
      <c r="R88" s="102"/>
      <c r="S88" s="146"/>
      <c r="T88" s="62">
        <f t="shared" si="108"/>
        <v>0</v>
      </c>
      <c r="U88" s="62">
        <f t="shared" si="109"/>
        <v>0</v>
      </c>
      <c r="V88" s="129">
        <f t="shared" si="113"/>
        <v>8.8605</v>
      </c>
      <c r="W88" s="63">
        <v>561.82000000000005</v>
      </c>
      <c r="X88" s="64">
        <f>TRUNC(ROUND(E88*W88,2),2)</f>
        <v>4978.01</v>
      </c>
      <c r="Y88" s="64">
        <f>F88*W88</f>
        <v>0</v>
      </c>
      <c r="Z88" s="64">
        <f>G88*W88</f>
        <v>0</v>
      </c>
      <c r="AA88" s="64">
        <f>H88*W88</f>
        <v>0</v>
      </c>
      <c r="AB88" s="64">
        <f>I88*W88</f>
        <v>0</v>
      </c>
      <c r="AC88" s="64">
        <f>J88*W88</f>
        <v>0</v>
      </c>
      <c r="AD88" s="64">
        <f>K88*W88</f>
        <v>0</v>
      </c>
      <c r="AE88" s="64">
        <f>L88*W88</f>
        <v>0</v>
      </c>
      <c r="AF88" s="64">
        <f>M88*W88</f>
        <v>0</v>
      </c>
      <c r="AG88" s="64">
        <f>N88*W88</f>
        <v>0</v>
      </c>
      <c r="AH88" s="64">
        <f>O88*W88</f>
        <v>0</v>
      </c>
      <c r="AI88" s="65">
        <f>TRUNC(ROUND(P88*W88,2),2)</f>
        <v>0</v>
      </c>
      <c r="AJ88" s="65">
        <f>Q88*W88</f>
        <v>0</v>
      </c>
      <c r="AK88" s="65">
        <f>R88*W88</f>
        <v>0</v>
      </c>
      <c r="AL88" s="148">
        <f>S88*W88</f>
        <v>0</v>
      </c>
      <c r="AM88" s="64">
        <f>T88*W88</f>
        <v>0</v>
      </c>
      <c r="AN88" s="160">
        <f t="shared" si="114"/>
        <v>0</v>
      </c>
      <c r="AO88" s="122">
        <f t="shared" si="110"/>
        <v>4978.01</v>
      </c>
      <c r="AP88" s="66">
        <f>(U88*100)/E88</f>
        <v>0</v>
      </c>
      <c r="AQ88" s="97"/>
      <c r="AR88" s="97"/>
      <c r="AS88" s="97"/>
      <c r="AT88" s="97"/>
      <c r="AU88" s="97"/>
      <c r="AV88" s="97"/>
    </row>
    <row r="89" spans="1:48" x14ac:dyDescent="0.25">
      <c r="A89" s="43"/>
      <c r="B89" s="43"/>
      <c r="C89" s="45" t="s">
        <v>235</v>
      </c>
      <c r="D89" s="45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100"/>
      <c r="Q89" s="100"/>
      <c r="R89" s="100"/>
      <c r="S89" s="142"/>
      <c r="T89" s="71"/>
      <c r="U89" s="71"/>
      <c r="V89" s="71"/>
      <c r="W89" s="71"/>
      <c r="X89" s="73">
        <f t="shared" ref="X89" si="115">SUM(X85:X88)</f>
        <v>46694.020000000004</v>
      </c>
      <c r="Y89" s="73">
        <f>SUM(Y85:Y88)</f>
        <v>0</v>
      </c>
      <c r="Z89" s="73">
        <f t="shared" ref="Z89:AK89" si="116">SUM(Z85:Z88)</f>
        <v>0</v>
      </c>
      <c r="AA89" s="73">
        <f t="shared" si="116"/>
        <v>0</v>
      </c>
      <c r="AB89" s="73">
        <f t="shared" si="116"/>
        <v>0</v>
      </c>
      <c r="AC89" s="73">
        <f t="shared" si="116"/>
        <v>0</v>
      </c>
      <c r="AD89" s="73">
        <f t="shared" si="116"/>
        <v>0</v>
      </c>
      <c r="AE89" s="73">
        <f t="shared" si="116"/>
        <v>0</v>
      </c>
      <c r="AF89" s="73">
        <f t="shared" si="116"/>
        <v>0</v>
      </c>
      <c r="AG89" s="73">
        <f t="shared" si="116"/>
        <v>0</v>
      </c>
      <c r="AH89" s="73">
        <f t="shared" si="116"/>
        <v>0</v>
      </c>
      <c r="AI89" s="73">
        <f t="shared" si="116"/>
        <v>0</v>
      </c>
      <c r="AJ89" s="73">
        <f t="shared" si="116"/>
        <v>0</v>
      </c>
      <c r="AK89" s="73">
        <f t="shared" si="116"/>
        <v>0</v>
      </c>
      <c r="AL89" s="149">
        <f>SUM(AL85:AL88)</f>
        <v>41716.013199999994</v>
      </c>
      <c r="AM89" s="73">
        <f t="shared" ref="AM89" si="117">SUM(AM85:AM88)</f>
        <v>0</v>
      </c>
      <c r="AN89" s="160">
        <f>SUBTOTAL(9,AN85:AN88)</f>
        <v>41716.013199999994</v>
      </c>
      <c r="AO89" s="122">
        <f t="shared" si="110"/>
        <v>4978.0068000000101</v>
      </c>
      <c r="AP89" s="66"/>
      <c r="AQ89" s="165">
        <f>AN89+AO89</f>
        <v>46694.020000000004</v>
      </c>
      <c r="AR89" s="165">
        <f>X89</f>
        <v>46694.020000000004</v>
      </c>
      <c r="AS89" s="55"/>
      <c r="AT89" s="55"/>
      <c r="AU89" s="55"/>
      <c r="AV89" s="55"/>
    </row>
    <row r="90" spans="1:48" x14ac:dyDescent="0.25">
      <c r="A90" s="90"/>
      <c r="B90" s="91"/>
      <c r="C90" s="98"/>
      <c r="D90" s="92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102"/>
      <c r="Q90" s="102"/>
      <c r="R90" s="102"/>
      <c r="S90" s="146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48"/>
      <c r="AM90" s="64"/>
      <c r="AN90" s="160"/>
      <c r="AO90" s="122"/>
      <c r="AP90" s="66"/>
      <c r="AQ90" s="97"/>
      <c r="AR90" s="97"/>
      <c r="AS90" s="97"/>
      <c r="AT90" s="97"/>
      <c r="AU90" s="97"/>
      <c r="AV90" s="97"/>
    </row>
    <row r="91" spans="1:48" x14ac:dyDescent="0.25">
      <c r="A91" s="43"/>
      <c r="B91" s="43" t="s">
        <v>236</v>
      </c>
      <c r="C91" s="44" t="s">
        <v>237</v>
      </c>
      <c r="D91" s="45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100"/>
      <c r="Q91" s="100"/>
      <c r="R91" s="100"/>
      <c r="S91" s="142"/>
      <c r="T91" s="71"/>
      <c r="U91" s="71"/>
      <c r="V91" s="71"/>
      <c r="W91" s="71"/>
      <c r="X91" s="82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2"/>
      <c r="AJ91" s="72"/>
      <c r="AK91" s="72"/>
      <c r="AL91" s="149"/>
      <c r="AM91" s="72"/>
      <c r="AN91" s="160">
        <f t="shared" ref="AN91:AN94" si="118">AM91+AL91</f>
        <v>0</v>
      </c>
      <c r="AO91" s="122"/>
      <c r="AP91" s="66"/>
      <c r="AQ91" s="55"/>
      <c r="AR91" s="55"/>
      <c r="AS91" s="55"/>
      <c r="AT91" s="55"/>
      <c r="AU91" s="55"/>
      <c r="AV91" s="55"/>
    </row>
    <row r="92" spans="1:48" x14ac:dyDescent="0.25">
      <c r="A92" s="56">
        <v>98556</v>
      </c>
      <c r="B92" s="84" t="s">
        <v>238</v>
      </c>
      <c r="C92" s="58" t="s">
        <v>239</v>
      </c>
      <c r="D92" s="59" t="s">
        <v>59</v>
      </c>
      <c r="E92" s="60">
        <v>126.44600000000001</v>
      </c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102">
        <f>'[15]Mem. de cálc.'!H756</f>
        <v>0</v>
      </c>
      <c r="Q92" s="102"/>
      <c r="R92" s="102"/>
      <c r="S92" s="146"/>
      <c r="T92" s="62">
        <f t="shared" si="108"/>
        <v>0</v>
      </c>
      <c r="U92" s="62">
        <f t="shared" si="109"/>
        <v>0</v>
      </c>
      <c r="V92" s="129"/>
      <c r="W92" s="63">
        <v>38.479999999999997</v>
      </c>
      <c r="X92" s="64">
        <f>TRUNC(ROUND(E92*W92,2),2)</f>
        <v>4865.6400000000003</v>
      </c>
      <c r="Y92" s="64">
        <f>F92*W92</f>
        <v>0</v>
      </c>
      <c r="Z92" s="64">
        <f>G92*W92</f>
        <v>0</v>
      </c>
      <c r="AA92" s="64">
        <f>H92*W92</f>
        <v>0</v>
      </c>
      <c r="AB92" s="64">
        <f>I92*W92</f>
        <v>0</v>
      </c>
      <c r="AC92" s="64">
        <f>J92*W92</f>
        <v>0</v>
      </c>
      <c r="AD92" s="64">
        <f>K92*W92</f>
        <v>0</v>
      </c>
      <c r="AE92" s="64">
        <f>L92*W92</f>
        <v>0</v>
      </c>
      <c r="AF92" s="64">
        <f>M92*W92</f>
        <v>0</v>
      </c>
      <c r="AG92" s="64">
        <f>N92*W92</f>
        <v>0</v>
      </c>
      <c r="AH92" s="64">
        <f>O92*W92</f>
        <v>0</v>
      </c>
      <c r="AI92" s="65">
        <f>TRUNC(ROUND(P92*W92,2),2)</f>
        <v>0</v>
      </c>
      <c r="AJ92" s="65">
        <f>Q92*W92</f>
        <v>0</v>
      </c>
      <c r="AK92" s="65">
        <f>R92*W92</f>
        <v>0</v>
      </c>
      <c r="AL92" s="148">
        <f>S92*W92</f>
        <v>0</v>
      </c>
      <c r="AM92" s="64">
        <f>T92*W92</f>
        <v>0</v>
      </c>
      <c r="AN92" s="160">
        <f t="shared" si="118"/>
        <v>0</v>
      </c>
      <c r="AO92" s="122">
        <f t="shared" si="110"/>
        <v>4865.6400000000003</v>
      </c>
      <c r="AP92" s="66">
        <f>(U92*100)/E92</f>
        <v>0</v>
      </c>
      <c r="AQ92" s="97"/>
      <c r="AR92" s="97"/>
      <c r="AS92" s="97"/>
      <c r="AT92" s="97"/>
      <c r="AU92" s="97"/>
      <c r="AV92" s="97"/>
    </row>
    <row r="93" spans="1:48" x14ac:dyDescent="0.25">
      <c r="A93" s="56" t="s">
        <v>240</v>
      </c>
      <c r="B93" s="84" t="s">
        <v>241</v>
      </c>
      <c r="C93" s="58" t="s">
        <v>242</v>
      </c>
      <c r="D93" s="59" t="s">
        <v>59</v>
      </c>
      <c r="E93" s="60">
        <v>291.28000000000003</v>
      </c>
      <c r="F93" s="60"/>
      <c r="G93" s="60">
        <v>137.21</v>
      </c>
      <c r="H93" s="60">
        <v>154.07</v>
      </c>
      <c r="I93" s="60"/>
      <c r="J93" s="60"/>
      <c r="K93" s="60"/>
      <c r="L93" s="60"/>
      <c r="M93" s="60"/>
      <c r="N93" s="60"/>
      <c r="O93" s="60"/>
      <c r="P93" s="102">
        <f>'[15]Mem. de cálc.'!H777</f>
        <v>0</v>
      </c>
      <c r="Q93" s="102"/>
      <c r="R93" s="102"/>
      <c r="S93" s="146"/>
      <c r="T93" s="62">
        <f t="shared" si="108"/>
        <v>291.27999999999997</v>
      </c>
      <c r="U93" s="62">
        <f t="shared" si="109"/>
        <v>291.27999999999997</v>
      </c>
      <c r="V93" s="129"/>
      <c r="W93" s="63">
        <v>39.979999999999997</v>
      </c>
      <c r="X93" s="64">
        <f>TRUNC(ROUND(E93*W93,2),2)</f>
        <v>11645.37</v>
      </c>
      <c r="Y93" s="64">
        <f>F93*W93</f>
        <v>0</v>
      </c>
      <c r="Z93" s="64">
        <f>G93*W93</f>
        <v>5485.6557999999995</v>
      </c>
      <c r="AA93" s="64">
        <f>H93*W93</f>
        <v>6159.7185999999992</v>
      </c>
      <c r="AB93" s="64">
        <f>I93*W93</f>
        <v>0</v>
      </c>
      <c r="AC93" s="64">
        <f>J93*W93</f>
        <v>0</v>
      </c>
      <c r="AD93" s="64">
        <f>K93*W93</f>
        <v>0</v>
      </c>
      <c r="AE93" s="64">
        <f>L93*W93</f>
        <v>0</v>
      </c>
      <c r="AF93" s="64">
        <f>M93*W93</f>
        <v>0</v>
      </c>
      <c r="AG93" s="64">
        <f>N93*W93</f>
        <v>0</v>
      </c>
      <c r="AH93" s="64">
        <f>O93*W93</f>
        <v>0</v>
      </c>
      <c r="AI93" s="65">
        <f>TRUNC(ROUND(P93*W93,2),2)</f>
        <v>0</v>
      </c>
      <c r="AJ93" s="65">
        <f>Q93*W93</f>
        <v>0</v>
      </c>
      <c r="AK93" s="65">
        <f>R93*W93</f>
        <v>0</v>
      </c>
      <c r="AL93" s="148">
        <f>S93*W93</f>
        <v>0</v>
      </c>
      <c r="AM93" s="64">
        <v>0</v>
      </c>
      <c r="AN93" s="160">
        <f t="shared" si="118"/>
        <v>0</v>
      </c>
      <c r="AO93" s="122">
        <f t="shared" si="110"/>
        <v>11645.37</v>
      </c>
      <c r="AP93" s="66">
        <f>(U93*100)/E93</f>
        <v>99.999999999999972</v>
      </c>
      <c r="AQ93" s="97"/>
      <c r="AR93" s="97"/>
      <c r="AS93" s="97"/>
      <c r="AT93" s="97"/>
      <c r="AU93" s="97"/>
      <c r="AV93" s="97"/>
    </row>
    <row r="94" spans="1:48" ht="28.5" x14ac:dyDescent="0.25">
      <c r="A94" s="56" t="s">
        <v>243</v>
      </c>
      <c r="B94" s="84" t="s">
        <v>244</v>
      </c>
      <c r="C94" s="58" t="s">
        <v>245</v>
      </c>
      <c r="D94" s="59" t="s">
        <v>59</v>
      </c>
      <c r="E94" s="60">
        <v>88.633999999999986</v>
      </c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102"/>
      <c r="Q94" s="102"/>
      <c r="R94" s="102"/>
      <c r="S94" s="146"/>
      <c r="T94" s="62">
        <f t="shared" si="108"/>
        <v>0</v>
      </c>
      <c r="U94" s="62">
        <f t="shared" si="109"/>
        <v>0</v>
      </c>
      <c r="V94" s="129"/>
      <c r="W94" s="63">
        <v>161.63999999999999</v>
      </c>
      <c r="X94" s="64">
        <f>TRUNC(ROUND(E94*W94,2),2)</f>
        <v>14326.8</v>
      </c>
      <c r="Y94" s="64">
        <f>F94*W94</f>
        <v>0</v>
      </c>
      <c r="Z94" s="64">
        <f>G94*W94</f>
        <v>0</v>
      </c>
      <c r="AA94" s="64">
        <f>H94*W94</f>
        <v>0</v>
      </c>
      <c r="AB94" s="64">
        <f>I94*W94</f>
        <v>0</v>
      </c>
      <c r="AC94" s="64">
        <f>J94*W94</f>
        <v>0</v>
      </c>
      <c r="AD94" s="64">
        <f>K94*W94</f>
        <v>0</v>
      </c>
      <c r="AE94" s="64">
        <f>L94*W94</f>
        <v>0</v>
      </c>
      <c r="AF94" s="64">
        <f>M94*W94</f>
        <v>0</v>
      </c>
      <c r="AG94" s="64">
        <f>N94*W94</f>
        <v>0</v>
      </c>
      <c r="AH94" s="64">
        <f>O94*W94</f>
        <v>0</v>
      </c>
      <c r="AI94" s="65">
        <f>TRUNC(ROUND(P94*W94,2),2)</f>
        <v>0</v>
      </c>
      <c r="AJ94" s="65">
        <f>Q94*W94</f>
        <v>0</v>
      </c>
      <c r="AK94" s="65">
        <f>R94*W94</f>
        <v>0</v>
      </c>
      <c r="AL94" s="148">
        <f>S94*W94</f>
        <v>0</v>
      </c>
      <c r="AM94" s="64">
        <f t="shared" ref="AM94" si="119">T94*W94</f>
        <v>0</v>
      </c>
      <c r="AN94" s="160">
        <f t="shared" si="118"/>
        <v>0</v>
      </c>
      <c r="AO94" s="122">
        <f t="shared" si="110"/>
        <v>14326.8</v>
      </c>
      <c r="AP94" s="66">
        <f>(U94*100)/E94</f>
        <v>0</v>
      </c>
      <c r="AQ94" s="97"/>
      <c r="AR94" s="97"/>
      <c r="AS94" s="97"/>
      <c r="AT94" s="97"/>
      <c r="AU94" s="97"/>
      <c r="AV94" s="97"/>
    </row>
    <row r="95" spans="1:48" x14ac:dyDescent="0.25">
      <c r="A95" s="43"/>
      <c r="B95" s="43"/>
      <c r="C95" s="45" t="s">
        <v>246</v>
      </c>
      <c r="D95" s="45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100"/>
      <c r="Q95" s="100"/>
      <c r="R95" s="100"/>
      <c r="S95" s="142"/>
      <c r="T95" s="71"/>
      <c r="U95" s="71"/>
      <c r="V95" s="71"/>
      <c r="W95" s="71"/>
      <c r="X95" s="73">
        <f t="shared" ref="X95" si="120">SUM(X92:X94)</f>
        <v>30837.81</v>
      </c>
      <c r="Y95" s="73">
        <f>SUM(Y92:Y94)</f>
        <v>0</v>
      </c>
      <c r="Z95" s="73">
        <f t="shared" ref="Z95:AM95" si="121">SUM(Z92:Z94)</f>
        <v>5485.6557999999995</v>
      </c>
      <c r="AA95" s="73">
        <f t="shared" si="121"/>
        <v>6159.7185999999992</v>
      </c>
      <c r="AB95" s="73">
        <f t="shared" si="121"/>
        <v>0</v>
      </c>
      <c r="AC95" s="73">
        <f t="shared" si="121"/>
        <v>0</v>
      </c>
      <c r="AD95" s="73">
        <f t="shared" si="121"/>
        <v>0</v>
      </c>
      <c r="AE95" s="73">
        <f t="shared" si="121"/>
        <v>0</v>
      </c>
      <c r="AF95" s="73">
        <f t="shared" si="121"/>
        <v>0</v>
      </c>
      <c r="AG95" s="73">
        <f t="shared" si="121"/>
        <v>0</v>
      </c>
      <c r="AH95" s="73">
        <f t="shared" si="121"/>
        <v>0</v>
      </c>
      <c r="AI95" s="73">
        <f t="shared" si="121"/>
        <v>0</v>
      </c>
      <c r="AJ95" s="73">
        <f t="shared" si="121"/>
        <v>0</v>
      </c>
      <c r="AK95" s="73">
        <f t="shared" si="121"/>
        <v>0</v>
      </c>
      <c r="AL95" s="149">
        <f t="shared" si="121"/>
        <v>0</v>
      </c>
      <c r="AM95" s="73">
        <f t="shared" si="121"/>
        <v>0</v>
      </c>
      <c r="AN95" s="160">
        <f>SUBTOTAL(9,AN91:AN94)</f>
        <v>0</v>
      </c>
      <c r="AO95" s="122">
        <f t="shared" si="110"/>
        <v>30837.81</v>
      </c>
      <c r="AP95" s="66"/>
      <c r="AQ95" s="165">
        <f>AN95+AO95</f>
        <v>30837.81</v>
      </c>
      <c r="AR95" s="165">
        <f>X95</f>
        <v>30837.81</v>
      </c>
      <c r="AS95" s="55"/>
      <c r="AT95" s="55"/>
      <c r="AU95" s="55"/>
      <c r="AV95" s="55"/>
    </row>
    <row r="96" spans="1:48" x14ac:dyDescent="0.25">
      <c r="A96" s="90"/>
      <c r="B96" s="91"/>
      <c r="C96" s="98"/>
      <c r="D96" s="92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102"/>
      <c r="Q96" s="102"/>
      <c r="R96" s="102"/>
      <c r="S96" s="146"/>
      <c r="T96" s="102"/>
      <c r="U96" s="102"/>
      <c r="V96" s="102"/>
      <c r="W96" s="102"/>
      <c r="X96" s="102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5"/>
      <c r="AJ96" s="65"/>
      <c r="AK96" s="65"/>
      <c r="AL96" s="148"/>
      <c r="AM96" s="64"/>
      <c r="AN96" s="160"/>
      <c r="AO96" s="122"/>
      <c r="AP96" s="66"/>
      <c r="AQ96" s="97"/>
      <c r="AR96" s="97"/>
      <c r="AS96" s="97"/>
      <c r="AT96" s="97"/>
      <c r="AU96" s="97"/>
      <c r="AV96" s="97"/>
    </row>
    <row r="97" spans="1:48" x14ac:dyDescent="0.25">
      <c r="A97" s="43"/>
      <c r="B97" s="43" t="s">
        <v>247</v>
      </c>
      <c r="C97" s="105" t="s">
        <v>248</v>
      </c>
      <c r="D97" s="45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100"/>
      <c r="Q97" s="100"/>
      <c r="R97" s="100"/>
      <c r="S97" s="142"/>
      <c r="T97" s="71"/>
      <c r="U97" s="71"/>
      <c r="V97" s="71"/>
      <c r="W97" s="71"/>
      <c r="X97" s="82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2"/>
      <c r="AJ97" s="72"/>
      <c r="AK97" s="72"/>
      <c r="AL97" s="149"/>
      <c r="AM97" s="72"/>
      <c r="AN97" s="160">
        <f t="shared" ref="AN97:AN98" si="122">AM97+AL97</f>
        <v>0</v>
      </c>
      <c r="AO97" s="122"/>
      <c r="AP97" s="66"/>
      <c r="AQ97" s="55"/>
      <c r="AR97" s="55"/>
      <c r="AS97" s="55"/>
      <c r="AT97" s="55"/>
      <c r="AU97" s="55"/>
      <c r="AV97" s="55"/>
    </row>
    <row r="98" spans="1:48" x14ac:dyDescent="0.25">
      <c r="A98" s="56" t="s">
        <v>249</v>
      </c>
      <c r="B98" s="84" t="s">
        <v>250</v>
      </c>
      <c r="C98" s="58" t="s">
        <v>251</v>
      </c>
      <c r="D98" s="59" t="s">
        <v>59</v>
      </c>
      <c r="E98" s="60">
        <v>855.44</v>
      </c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102"/>
      <c r="Q98" s="102"/>
      <c r="R98" s="102"/>
      <c r="S98" s="146"/>
      <c r="T98" s="62">
        <f t="shared" si="108"/>
        <v>0</v>
      </c>
      <c r="U98" s="62">
        <f t="shared" si="109"/>
        <v>0</v>
      </c>
      <c r="V98" s="129"/>
      <c r="W98" s="63">
        <v>27.58</v>
      </c>
      <c r="X98" s="64">
        <f>TRUNC(ROUND(E98*W98,2),2)</f>
        <v>23593.040000000001</v>
      </c>
      <c r="Y98" s="64">
        <f>F98*W98</f>
        <v>0</v>
      </c>
      <c r="Z98" s="64">
        <f>G98*W98</f>
        <v>0</v>
      </c>
      <c r="AA98" s="64">
        <f>H98*W98</f>
        <v>0</v>
      </c>
      <c r="AB98" s="64">
        <f>I98*W98</f>
        <v>0</v>
      </c>
      <c r="AC98" s="64">
        <f>J98*W98</f>
        <v>0</v>
      </c>
      <c r="AD98" s="64">
        <f>K98*W98</f>
        <v>0</v>
      </c>
      <c r="AE98" s="64">
        <f>L98*W98</f>
        <v>0</v>
      </c>
      <c r="AF98" s="64">
        <f>M98*W98</f>
        <v>0</v>
      </c>
      <c r="AG98" s="64">
        <f>N98*W98</f>
        <v>0</v>
      </c>
      <c r="AH98" s="64">
        <f>O98*W98</f>
        <v>0</v>
      </c>
      <c r="AI98" s="65">
        <f>TRUNC(ROUND(P98*W98,2),2)</f>
        <v>0</v>
      </c>
      <c r="AJ98" s="65">
        <f>Q98*W98</f>
        <v>0</v>
      </c>
      <c r="AK98" s="65">
        <f>R98*W98</f>
        <v>0</v>
      </c>
      <c r="AL98" s="148">
        <f>S98*W98</f>
        <v>0</v>
      </c>
      <c r="AM98" s="64">
        <f>T98*W98</f>
        <v>0</v>
      </c>
      <c r="AN98" s="160">
        <f t="shared" si="122"/>
        <v>0</v>
      </c>
      <c r="AO98" s="122">
        <f t="shared" si="110"/>
        <v>23593.040000000001</v>
      </c>
      <c r="AP98" s="66">
        <f>(U98*100)/E98</f>
        <v>0</v>
      </c>
      <c r="AQ98" s="97"/>
      <c r="AR98" s="97"/>
      <c r="AS98" s="97"/>
      <c r="AT98" s="97"/>
      <c r="AU98" s="97"/>
      <c r="AV98" s="97"/>
    </row>
    <row r="99" spans="1:48" x14ac:dyDescent="0.25">
      <c r="A99" s="43"/>
      <c r="B99" s="43"/>
      <c r="C99" s="45" t="s">
        <v>252</v>
      </c>
      <c r="D99" s="45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100"/>
      <c r="Q99" s="100"/>
      <c r="R99" s="100"/>
      <c r="S99" s="142"/>
      <c r="T99" s="71"/>
      <c r="U99" s="71"/>
      <c r="V99" s="71"/>
      <c r="W99" s="71"/>
      <c r="X99" s="73">
        <f>SUM(X98)</f>
        <v>23593.040000000001</v>
      </c>
      <c r="Y99" s="73">
        <f>SUM(Y98)</f>
        <v>0</v>
      </c>
      <c r="Z99" s="73"/>
      <c r="AA99" s="73"/>
      <c r="AB99" s="73"/>
      <c r="AC99" s="73"/>
      <c r="AD99" s="73"/>
      <c r="AE99" s="73"/>
      <c r="AF99" s="73"/>
      <c r="AG99" s="73"/>
      <c r="AH99" s="73"/>
      <c r="AI99" s="72">
        <f>AI98</f>
        <v>0</v>
      </c>
      <c r="AJ99" s="72">
        <f>SUM(AJ98)</f>
        <v>0</v>
      </c>
      <c r="AK99" s="72">
        <f>SUM(AK98)</f>
        <v>0</v>
      </c>
      <c r="AL99" s="149">
        <f>SUM(AL98)</f>
        <v>0</v>
      </c>
      <c r="AM99" s="72">
        <f t="shared" ref="AM99" si="123">SUM(AM98)</f>
        <v>0</v>
      </c>
      <c r="AN99" s="160">
        <f>SUBTOTAL(9,AN97:AN98)</f>
        <v>0</v>
      </c>
      <c r="AO99" s="122">
        <f t="shared" si="110"/>
        <v>23593.040000000001</v>
      </c>
      <c r="AP99" s="66"/>
      <c r="AQ99" s="165">
        <f>AN99+AO99</f>
        <v>23593.040000000001</v>
      </c>
      <c r="AR99" s="165">
        <f>X99</f>
        <v>23593.040000000001</v>
      </c>
      <c r="AS99" s="55"/>
      <c r="AT99" s="55"/>
      <c r="AU99" s="55"/>
      <c r="AV99" s="55"/>
    </row>
    <row r="100" spans="1:48" x14ac:dyDescent="0.25">
      <c r="A100" s="90"/>
      <c r="B100" s="91"/>
      <c r="C100" s="98"/>
      <c r="D100" s="92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102"/>
      <c r="Q100" s="102"/>
      <c r="R100" s="102"/>
      <c r="S100" s="146"/>
      <c r="T100" s="129"/>
      <c r="U100" s="129"/>
      <c r="V100" s="129"/>
      <c r="W100" s="103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148"/>
      <c r="AM100" s="64"/>
      <c r="AN100" s="160"/>
      <c r="AO100" s="122"/>
      <c r="AP100" s="66"/>
      <c r="AR100" s="97"/>
      <c r="AS100" s="97"/>
      <c r="AT100" s="97"/>
      <c r="AU100" s="97"/>
      <c r="AV100" s="97"/>
    </row>
    <row r="101" spans="1:48" x14ac:dyDescent="0.25">
      <c r="A101" s="43"/>
      <c r="B101" s="43" t="s">
        <v>253</v>
      </c>
      <c r="C101" s="105" t="s">
        <v>254</v>
      </c>
      <c r="D101" s="45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100"/>
      <c r="Q101" s="100"/>
      <c r="R101" s="100"/>
      <c r="S101" s="142"/>
      <c r="T101" s="71"/>
      <c r="U101" s="71"/>
      <c r="V101" s="71"/>
      <c r="W101" s="71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149"/>
      <c r="AM101" s="72"/>
      <c r="AN101" s="160"/>
      <c r="AO101" s="122"/>
      <c r="AP101" s="66"/>
      <c r="AQ101" s="55"/>
      <c r="AR101" s="55"/>
      <c r="AS101" s="55"/>
      <c r="AT101" s="55"/>
      <c r="AU101" s="55"/>
      <c r="AV101" s="55"/>
    </row>
    <row r="102" spans="1:48" x14ac:dyDescent="0.25">
      <c r="A102" s="56" t="s">
        <v>255</v>
      </c>
      <c r="B102" s="84" t="s">
        <v>256</v>
      </c>
      <c r="C102" s="58" t="s">
        <v>257</v>
      </c>
      <c r="D102" s="59" t="s">
        <v>59</v>
      </c>
      <c r="E102" s="60">
        <v>2705.53</v>
      </c>
      <c r="F102" s="60"/>
      <c r="G102" s="60"/>
      <c r="H102" s="60">
        <v>831.11</v>
      </c>
      <c r="I102" s="60"/>
      <c r="J102" s="60">
        <v>129.78</v>
      </c>
      <c r="K102" s="60">
        <v>210</v>
      </c>
      <c r="L102" s="60"/>
      <c r="M102" s="60"/>
      <c r="N102" s="60">
        <v>82.58</v>
      </c>
      <c r="O102" s="60">
        <v>667.91</v>
      </c>
      <c r="P102" s="102">
        <f>'[15]Mem. de cálc.'!H860</f>
        <v>302.88599999999997</v>
      </c>
      <c r="Q102" s="102"/>
      <c r="R102" s="102"/>
      <c r="S102" s="146"/>
      <c r="T102" s="62">
        <v>1921.93</v>
      </c>
      <c r="U102" s="62">
        <v>2704.27</v>
      </c>
      <c r="V102" s="129">
        <f>E102-U102</f>
        <v>1.2600000000002183</v>
      </c>
      <c r="W102" s="63">
        <v>4.79</v>
      </c>
      <c r="X102" s="64">
        <v>12959.51</v>
      </c>
      <c r="Y102" s="64">
        <f>F102*W102</f>
        <v>0</v>
      </c>
      <c r="Z102" s="64">
        <f>G102*W102</f>
        <v>0</v>
      </c>
      <c r="AA102" s="64">
        <f>H102*W102</f>
        <v>3981.0169000000001</v>
      </c>
      <c r="AB102" s="64">
        <f>I102*W102</f>
        <v>0</v>
      </c>
      <c r="AC102" s="64">
        <f>J102*W102</f>
        <v>621.64620000000002</v>
      </c>
      <c r="AD102" s="64">
        <f>K102*W102</f>
        <v>1005.9</v>
      </c>
      <c r="AE102" s="64">
        <f>L102*W102</f>
        <v>0</v>
      </c>
      <c r="AF102" s="64">
        <f>M102*W102</f>
        <v>0</v>
      </c>
      <c r="AG102" s="64">
        <f>N102*W102</f>
        <v>395.5582</v>
      </c>
      <c r="AH102" s="64">
        <f>O102*W102</f>
        <v>3199.2889</v>
      </c>
      <c r="AI102" s="65">
        <f>TRUNC(ROUND(P102*W102,2),2)</f>
        <v>1450.82</v>
      </c>
      <c r="AJ102" s="65">
        <f>Q102*W102</f>
        <v>0</v>
      </c>
      <c r="AK102" s="65">
        <f>R102*W102</f>
        <v>0</v>
      </c>
      <c r="AL102" s="148">
        <v>0</v>
      </c>
      <c r="AM102" s="64">
        <v>9206.0499999999993</v>
      </c>
      <c r="AN102" s="160">
        <f t="shared" ref="AN102:AN105" si="124">AM102+AL102</f>
        <v>9206.0499999999993</v>
      </c>
      <c r="AO102" s="122">
        <f t="shared" si="110"/>
        <v>3753.4600000000009</v>
      </c>
      <c r="AP102" s="66">
        <f>(U102*100)/E102</f>
        <v>99.953428718217864</v>
      </c>
      <c r="AQ102" s="97"/>
      <c r="AR102" s="97"/>
      <c r="AS102" s="97"/>
      <c r="AT102" s="97"/>
      <c r="AU102" s="97"/>
      <c r="AV102" s="97"/>
    </row>
    <row r="103" spans="1:48" x14ac:dyDescent="0.25">
      <c r="A103" s="56" t="s">
        <v>258</v>
      </c>
      <c r="B103" s="84" t="s">
        <v>259</v>
      </c>
      <c r="C103" s="58" t="s">
        <v>260</v>
      </c>
      <c r="D103" s="59" t="s">
        <v>59</v>
      </c>
      <c r="E103" s="60">
        <v>461.17270000000002</v>
      </c>
      <c r="F103" s="60"/>
      <c r="G103" s="60"/>
      <c r="H103" s="60"/>
      <c r="I103" s="60"/>
      <c r="J103" s="60"/>
      <c r="K103" s="60"/>
      <c r="L103" s="60"/>
      <c r="M103" s="60"/>
      <c r="N103" s="60">
        <v>41.67</v>
      </c>
      <c r="O103" s="60">
        <v>145.29</v>
      </c>
      <c r="P103" s="102">
        <f>'[15]Mem. de cálc.'!H884</f>
        <v>0</v>
      </c>
      <c r="Q103" s="102"/>
      <c r="R103" s="102">
        <v>133.96</v>
      </c>
      <c r="S103" s="146"/>
      <c r="T103" s="62">
        <f t="shared" si="108"/>
        <v>320.91999999999996</v>
      </c>
      <c r="U103" s="62">
        <f t="shared" si="109"/>
        <v>320.91999999999996</v>
      </c>
      <c r="V103" s="129">
        <v>0</v>
      </c>
      <c r="W103" s="63">
        <v>23.61</v>
      </c>
      <c r="X103" s="64">
        <f>TRUNC(ROUND(E103*W103,2),2)</f>
        <v>10888.29</v>
      </c>
      <c r="Y103" s="64">
        <f>F103*W103</f>
        <v>0</v>
      </c>
      <c r="Z103" s="64">
        <f>G103*W103</f>
        <v>0</v>
      </c>
      <c r="AA103" s="64">
        <f>H103*W103</f>
        <v>0</v>
      </c>
      <c r="AB103" s="64">
        <f>I103*W103</f>
        <v>0</v>
      </c>
      <c r="AC103" s="64">
        <f>J103*W103</f>
        <v>0</v>
      </c>
      <c r="AD103" s="64">
        <f>K103*W103</f>
        <v>0</v>
      </c>
      <c r="AE103" s="64">
        <f>L103*W103</f>
        <v>0</v>
      </c>
      <c r="AF103" s="64">
        <f>M103*W103</f>
        <v>0</v>
      </c>
      <c r="AG103" s="64">
        <f>N103*W103</f>
        <v>983.82870000000003</v>
      </c>
      <c r="AH103" s="64">
        <f>O103*W103</f>
        <v>3430.2968999999998</v>
      </c>
      <c r="AI103" s="65">
        <f>TRUNC(ROUND(P103*W103,2),2)</f>
        <v>0</v>
      </c>
      <c r="AJ103" s="65">
        <f>Q103*W103</f>
        <v>0</v>
      </c>
      <c r="AK103" s="65">
        <f>R103*W103</f>
        <v>3162.7955999999999</v>
      </c>
      <c r="AL103" s="148">
        <f>S103*W103</f>
        <v>0</v>
      </c>
      <c r="AM103" s="64">
        <v>0</v>
      </c>
      <c r="AN103" s="160">
        <f t="shared" si="124"/>
        <v>0</v>
      </c>
      <c r="AO103" s="122">
        <f t="shared" si="110"/>
        <v>10888.29</v>
      </c>
      <c r="AP103" s="66">
        <f>(U103*100)/E103</f>
        <v>69.587813849345366</v>
      </c>
      <c r="AQ103" s="97"/>
      <c r="AR103" s="97"/>
      <c r="AS103" s="97"/>
      <c r="AT103" s="97"/>
      <c r="AU103" s="97"/>
      <c r="AV103" s="97"/>
    </row>
    <row r="104" spans="1:48" ht="28.5" x14ac:dyDescent="0.25">
      <c r="A104" s="56" t="s">
        <v>261</v>
      </c>
      <c r="B104" s="84" t="s">
        <v>262</v>
      </c>
      <c r="C104" s="58" t="s">
        <v>263</v>
      </c>
      <c r="D104" s="59" t="s">
        <v>59</v>
      </c>
      <c r="E104" s="60">
        <v>2244.3607999999995</v>
      </c>
      <c r="F104" s="60"/>
      <c r="G104" s="60"/>
      <c r="H104" s="60"/>
      <c r="I104" s="60"/>
      <c r="J104" s="60"/>
      <c r="K104" s="60"/>
      <c r="L104" s="60"/>
      <c r="M104" s="60"/>
      <c r="N104" s="60">
        <v>224.44</v>
      </c>
      <c r="O104" s="60">
        <v>224.44</v>
      </c>
      <c r="P104" s="102">
        <f>'[15]Mem. de cálc.'!H902</f>
        <v>224.44</v>
      </c>
      <c r="Q104" s="102">
        <v>112.22</v>
      </c>
      <c r="R104" s="102">
        <v>600.23</v>
      </c>
      <c r="S104" s="146">
        <v>187.31</v>
      </c>
      <c r="T104" s="62">
        <f>E104-S104</f>
        <v>2057.0507999999995</v>
      </c>
      <c r="U104" s="62">
        <f t="shared" si="109"/>
        <v>2244.3607999999995</v>
      </c>
      <c r="V104" s="129">
        <v>0</v>
      </c>
      <c r="W104" s="63">
        <v>38.08</v>
      </c>
      <c r="X104" s="64">
        <f>TRUNC(ROUND(E104*W104,2),2)</f>
        <v>85465.26</v>
      </c>
      <c r="Y104" s="64">
        <f>F104*W104</f>
        <v>0</v>
      </c>
      <c r="Z104" s="64">
        <f>G104*W104</f>
        <v>0</v>
      </c>
      <c r="AA104" s="64">
        <f>H104*W104</f>
        <v>0</v>
      </c>
      <c r="AB104" s="64">
        <f>I104*W104</f>
        <v>0</v>
      </c>
      <c r="AC104" s="64">
        <f>J104*W104</f>
        <v>0</v>
      </c>
      <c r="AD104" s="64">
        <f>K104*W104</f>
        <v>0</v>
      </c>
      <c r="AE104" s="64">
        <f>L104*W104</f>
        <v>0</v>
      </c>
      <c r="AF104" s="64">
        <f>M104*W104</f>
        <v>0</v>
      </c>
      <c r="AG104" s="64">
        <f>N104*W104</f>
        <v>8546.6751999999997</v>
      </c>
      <c r="AH104" s="64">
        <f>O104*W104</f>
        <v>8546.6751999999997</v>
      </c>
      <c r="AI104" s="65">
        <f>TRUNC(ROUND(P104*W104,2),2)</f>
        <v>8546.68</v>
      </c>
      <c r="AJ104" s="65">
        <f>Q104*W104</f>
        <v>4273.3375999999998</v>
      </c>
      <c r="AK104" s="65">
        <f>R104*W104</f>
        <v>22856.758399999999</v>
      </c>
      <c r="AL104" s="148">
        <f>S104*W104</f>
        <v>7132.7647999999999</v>
      </c>
      <c r="AM104" s="64">
        <f>X104-AL104</f>
        <v>78332.49519999999</v>
      </c>
      <c r="AN104" s="160">
        <f t="shared" si="124"/>
        <v>85465.26</v>
      </c>
      <c r="AO104" s="122">
        <f t="shared" si="110"/>
        <v>0</v>
      </c>
      <c r="AP104" s="66">
        <f>(U104*100)/E104</f>
        <v>100</v>
      </c>
      <c r="AQ104" s="97"/>
      <c r="AR104" s="97"/>
      <c r="AS104" s="97"/>
      <c r="AT104" s="97"/>
      <c r="AU104" s="97"/>
      <c r="AV104" s="97"/>
    </row>
    <row r="105" spans="1:48" ht="28.5" x14ac:dyDescent="0.25">
      <c r="A105" s="135" t="s">
        <v>264</v>
      </c>
      <c r="B105" s="84" t="s">
        <v>265</v>
      </c>
      <c r="C105" s="98" t="s">
        <v>266</v>
      </c>
      <c r="D105" s="136" t="s">
        <v>59</v>
      </c>
      <c r="E105" s="137">
        <v>415.58100000000007</v>
      </c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88"/>
      <c r="Q105" s="88"/>
      <c r="R105" s="88"/>
      <c r="S105" s="144">
        <v>415.58</v>
      </c>
      <c r="T105" s="129">
        <f t="shared" si="108"/>
        <v>0</v>
      </c>
      <c r="U105" s="129">
        <f t="shared" si="109"/>
        <v>415.58</v>
      </c>
      <c r="V105" s="129">
        <f t="shared" ref="V105" si="125">E105-U105</f>
        <v>1.00000000009004E-3</v>
      </c>
      <c r="W105" s="138">
        <v>57.93</v>
      </c>
      <c r="X105" s="139">
        <f>TRUNC(ROUND(E105*W105,2),2)</f>
        <v>24074.61</v>
      </c>
      <c r="Y105" s="139">
        <f>F105*W105</f>
        <v>0</v>
      </c>
      <c r="Z105" s="139">
        <f>G105*W105</f>
        <v>0</v>
      </c>
      <c r="AA105" s="139">
        <f>H105*W105</f>
        <v>0</v>
      </c>
      <c r="AB105" s="139">
        <f>I105*W105</f>
        <v>0</v>
      </c>
      <c r="AC105" s="139">
        <f>J105*W105</f>
        <v>0</v>
      </c>
      <c r="AD105" s="139">
        <f>K105*W105</f>
        <v>0</v>
      </c>
      <c r="AE105" s="139">
        <f>L105*W105</f>
        <v>0</v>
      </c>
      <c r="AF105" s="139">
        <f>M105*W105</f>
        <v>0</v>
      </c>
      <c r="AG105" s="139">
        <f>N105*W105</f>
        <v>0</v>
      </c>
      <c r="AH105" s="139">
        <f>O105*W105</f>
        <v>0</v>
      </c>
      <c r="AI105" s="140">
        <f>TRUNC(ROUND(P105*W105,2),2)</f>
        <v>0</v>
      </c>
      <c r="AJ105" s="140">
        <f>Q105*W105</f>
        <v>0</v>
      </c>
      <c r="AK105" s="140">
        <f>R105*W105</f>
        <v>0</v>
      </c>
      <c r="AL105" s="150">
        <f>S105*W105</f>
        <v>24074.5494</v>
      </c>
      <c r="AM105" s="139">
        <f>T105*W105</f>
        <v>0</v>
      </c>
      <c r="AN105" s="160">
        <f t="shared" si="124"/>
        <v>24074.5494</v>
      </c>
      <c r="AO105" s="122">
        <f t="shared" si="110"/>
        <v>6.0600000000704313E-2</v>
      </c>
      <c r="AP105" s="66">
        <f>(U105*100)/E105</f>
        <v>99.999759373022329</v>
      </c>
      <c r="AQ105" s="97"/>
      <c r="AR105" s="97"/>
      <c r="AS105" s="97"/>
      <c r="AT105" s="97"/>
      <c r="AU105" s="97"/>
      <c r="AV105" s="97"/>
    </row>
    <row r="106" spans="1:48" x14ac:dyDescent="0.25">
      <c r="A106" s="43"/>
      <c r="B106" s="43"/>
      <c r="C106" s="45" t="s">
        <v>267</v>
      </c>
      <c r="D106" s="45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100"/>
      <c r="Q106" s="100"/>
      <c r="R106" s="100"/>
      <c r="S106" s="142"/>
      <c r="T106" s="71"/>
      <c r="U106" s="71"/>
      <c r="V106" s="71"/>
      <c r="W106" s="71"/>
      <c r="X106" s="73">
        <f>SUM(X100:X105)</f>
        <v>133387.66999999998</v>
      </c>
      <c r="Y106" s="73">
        <f t="shared" ref="Y106:AM106" si="126">SUM(Y100:Y105)</f>
        <v>0</v>
      </c>
      <c r="Z106" s="73">
        <f t="shared" si="126"/>
        <v>0</v>
      </c>
      <c r="AA106" s="73">
        <f t="shared" si="126"/>
        <v>3981.0169000000001</v>
      </c>
      <c r="AB106" s="73">
        <f t="shared" si="126"/>
        <v>0</v>
      </c>
      <c r="AC106" s="73">
        <f t="shared" si="126"/>
        <v>621.64620000000002</v>
      </c>
      <c r="AD106" s="73">
        <f t="shared" si="126"/>
        <v>1005.9</v>
      </c>
      <c r="AE106" s="73">
        <f t="shared" si="126"/>
        <v>0</v>
      </c>
      <c r="AF106" s="73">
        <f t="shared" si="126"/>
        <v>0</v>
      </c>
      <c r="AG106" s="73">
        <f t="shared" si="126"/>
        <v>9926.0620999999992</v>
      </c>
      <c r="AH106" s="73">
        <f t="shared" si="126"/>
        <v>15176.260999999999</v>
      </c>
      <c r="AI106" s="73">
        <f t="shared" si="126"/>
        <v>9997.5</v>
      </c>
      <c r="AJ106" s="73">
        <f t="shared" si="126"/>
        <v>4273.3375999999998</v>
      </c>
      <c r="AK106" s="73">
        <f t="shared" si="126"/>
        <v>26019.554</v>
      </c>
      <c r="AL106" s="149">
        <f t="shared" si="126"/>
        <v>31207.314200000001</v>
      </c>
      <c r="AM106" s="73">
        <f t="shared" si="126"/>
        <v>87538.545199999993</v>
      </c>
      <c r="AN106" s="160">
        <f>SUBTOTAL(9,AN102:AN105)</f>
        <v>118745.8594</v>
      </c>
      <c r="AO106" s="122">
        <f t="shared" si="110"/>
        <v>14641.810599999983</v>
      </c>
      <c r="AP106" s="66"/>
      <c r="AQ106" s="165">
        <f>AN106+AO106</f>
        <v>133387.66999999998</v>
      </c>
      <c r="AR106" s="165">
        <f>X106</f>
        <v>133387.66999999998</v>
      </c>
      <c r="AS106" s="55"/>
      <c r="AT106" s="55"/>
      <c r="AU106" s="55"/>
      <c r="AV106" s="55"/>
    </row>
    <row r="107" spans="1:48" x14ac:dyDescent="0.25">
      <c r="A107" s="90"/>
      <c r="B107" s="91"/>
      <c r="C107" s="98"/>
      <c r="D107" s="92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102"/>
      <c r="Q107" s="102"/>
      <c r="R107" s="102"/>
      <c r="S107" s="146"/>
      <c r="T107" s="103"/>
      <c r="U107" s="103"/>
      <c r="V107" s="103"/>
      <c r="W107" s="103"/>
      <c r="X107" s="80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5"/>
      <c r="AJ107" s="65"/>
      <c r="AK107" s="65"/>
      <c r="AL107" s="148"/>
      <c r="AM107" s="64"/>
      <c r="AN107" s="160"/>
      <c r="AO107" s="122"/>
      <c r="AP107" s="66"/>
      <c r="AQ107" s="97"/>
      <c r="AR107" s="97"/>
      <c r="AS107" s="97"/>
      <c r="AT107" s="97"/>
      <c r="AU107" s="97"/>
      <c r="AV107" s="97"/>
    </row>
    <row r="108" spans="1:48" x14ac:dyDescent="0.25">
      <c r="A108" s="43"/>
      <c r="B108" s="43" t="s">
        <v>268</v>
      </c>
      <c r="C108" s="105" t="s">
        <v>269</v>
      </c>
      <c r="D108" s="45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100"/>
      <c r="Q108" s="100"/>
      <c r="R108" s="100"/>
      <c r="S108" s="142"/>
      <c r="T108" s="71"/>
      <c r="U108" s="71"/>
      <c r="V108" s="71"/>
      <c r="W108" s="71"/>
      <c r="X108" s="82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2"/>
      <c r="AJ108" s="72"/>
      <c r="AK108" s="72"/>
      <c r="AL108" s="149"/>
      <c r="AM108" s="72"/>
      <c r="AN108" s="160"/>
      <c r="AO108" s="122"/>
      <c r="AP108" s="66"/>
      <c r="AQ108" s="55"/>
      <c r="AR108" s="55"/>
      <c r="AS108" s="55"/>
      <c r="AT108" s="55"/>
      <c r="AU108" s="55"/>
      <c r="AV108" s="55"/>
    </row>
    <row r="109" spans="1:48" x14ac:dyDescent="0.25">
      <c r="A109" s="56" t="s">
        <v>270</v>
      </c>
      <c r="B109" s="84" t="s">
        <v>271</v>
      </c>
      <c r="C109" s="58" t="s">
        <v>272</v>
      </c>
      <c r="D109" s="59" t="s">
        <v>59</v>
      </c>
      <c r="E109" s="60">
        <v>335.1</v>
      </c>
      <c r="F109" s="60"/>
      <c r="G109" s="60"/>
      <c r="H109" s="60"/>
      <c r="I109" s="60"/>
      <c r="J109" s="60"/>
      <c r="K109" s="60"/>
      <c r="L109" s="60"/>
      <c r="M109" s="60">
        <v>335.1</v>
      </c>
      <c r="N109" s="60"/>
      <c r="O109" s="60"/>
      <c r="P109" s="102"/>
      <c r="Q109" s="102"/>
      <c r="R109" s="102"/>
      <c r="S109" s="146"/>
      <c r="T109" s="62">
        <f t="shared" si="108"/>
        <v>335.1</v>
      </c>
      <c r="U109" s="62">
        <f t="shared" si="109"/>
        <v>335.1</v>
      </c>
      <c r="V109" s="129">
        <f t="shared" ref="V109:V115" si="127">E109-U109</f>
        <v>0</v>
      </c>
      <c r="W109" s="63">
        <v>52.81</v>
      </c>
      <c r="X109" s="64">
        <f t="shared" ref="X109:X115" si="128">TRUNC(ROUND(E109*W109,2),2)</f>
        <v>17696.63</v>
      </c>
      <c r="Y109" s="64">
        <f t="shared" ref="Y109:Y115" si="129">F109*W109</f>
        <v>0</v>
      </c>
      <c r="Z109" s="64">
        <f t="shared" ref="Z109:Z115" si="130">G109*W109</f>
        <v>0</v>
      </c>
      <c r="AA109" s="64">
        <f t="shared" ref="AA109:AA115" si="131">H109*W109</f>
        <v>0</v>
      </c>
      <c r="AB109" s="64">
        <f t="shared" ref="AB109:AB115" si="132">I109*W109</f>
        <v>0</v>
      </c>
      <c r="AC109" s="64">
        <f t="shared" ref="AC109:AC115" si="133">J109*W109</f>
        <v>0</v>
      </c>
      <c r="AD109" s="64">
        <f t="shared" ref="AD109:AD115" si="134">K109*W109</f>
        <v>0</v>
      </c>
      <c r="AE109" s="64">
        <f t="shared" ref="AE109:AE115" si="135">L109*W109</f>
        <v>0</v>
      </c>
      <c r="AF109" s="64">
        <f t="shared" ref="AF109:AF115" si="136">M109*W109</f>
        <v>17696.631000000001</v>
      </c>
      <c r="AG109" s="64">
        <f t="shared" ref="AG109:AG115" si="137">N109*W109</f>
        <v>0</v>
      </c>
      <c r="AH109" s="64">
        <f t="shared" ref="AH109:AH115" si="138">O109*W109</f>
        <v>0</v>
      </c>
      <c r="AI109" s="65">
        <f t="shared" ref="AI109:AI115" si="139">TRUNC(ROUND(P109*W109,2),2)</f>
        <v>0</v>
      </c>
      <c r="AJ109" s="65">
        <f t="shared" ref="AJ109:AJ115" si="140">Q109*W109</f>
        <v>0</v>
      </c>
      <c r="AK109" s="65">
        <f t="shared" ref="AK109:AK115" si="141">R109*W109</f>
        <v>0</v>
      </c>
      <c r="AL109" s="148">
        <f>S109*W109</f>
        <v>0</v>
      </c>
      <c r="AM109" s="64">
        <f t="shared" ref="AM109:AM115" si="142">T109*W109</f>
        <v>17696.631000000001</v>
      </c>
      <c r="AN109" s="160">
        <f t="shared" ref="AN109:AN115" si="143">AM109+AL109</f>
        <v>17696.631000000001</v>
      </c>
      <c r="AO109" s="122">
        <f t="shared" si="110"/>
        <v>-1.0000000002037268E-3</v>
      </c>
      <c r="AP109" s="66">
        <f t="shared" ref="AP109:AP115" si="144">(U109*100)/E109</f>
        <v>100</v>
      </c>
      <c r="AQ109" s="97"/>
      <c r="AR109" s="97"/>
      <c r="AS109" s="97"/>
      <c r="AT109" s="97"/>
      <c r="AU109" s="97"/>
      <c r="AV109" s="97"/>
    </row>
    <row r="110" spans="1:48" x14ac:dyDescent="0.25">
      <c r="A110" s="56" t="s">
        <v>273</v>
      </c>
      <c r="B110" s="84" t="s">
        <v>274</v>
      </c>
      <c r="C110" s="58" t="s">
        <v>275</v>
      </c>
      <c r="D110" s="59" t="s">
        <v>59</v>
      </c>
      <c r="E110" s="60">
        <v>917.3599999999999</v>
      </c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102"/>
      <c r="Q110" s="102"/>
      <c r="R110" s="102">
        <v>335.1</v>
      </c>
      <c r="S110" s="146">
        <v>582.26</v>
      </c>
      <c r="T110" s="62">
        <v>335.1</v>
      </c>
      <c r="U110" s="62">
        <f t="shared" si="109"/>
        <v>917.36</v>
      </c>
      <c r="V110" s="129">
        <f t="shared" si="127"/>
        <v>0</v>
      </c>
      <c r="W110" s="63">
        <v>16.579999999999998</v>
      </c>
      <c r="X110" s="64">
        <f t="shared" si="128"/>
        <v>15209.83</v>
      </c>
      <c r="Y110" s="64">
        <f t="shared" si="129"/>
        <v>0</v>
      </c>
      <c r="Z110" s="64">
        <f t="shared" si="130"/>
        <v>0</v>
      </c>
      <c r="AA110" s="64">
        <f t="shared" si="131"/>
        <v>0</v>
      </c>
      <c r="AB110" s="64">
        <f t="shared" si="132"/>
        <v>0</v>
      </c>
      <c r="AC110" s="64">
        <f t="shared" si="133"/>
        <v>0</v>
      </c>
      <c r="AD110" s="64">
        <f t="shared" si="134"/>
        <v>0</v>
      </c>
      <c r="AE110" s="64">
        <f t="shared" si="135"/>
        <v>0</v>
      </c>
      <c r="AF110" s="64">
        <f t="shared" si="136"/>
        <v>0</v>
      </c>
      <c r="AG110" s="64">
        <f t="shared" si="137"/>
        <v>0</v>
      </c>
      <c r="AH110" s="64">
        <f t="shared" si="138"/>
        <v>0</v>
      </c>
      <c r="AI110" s="65">
        <f t="shared" si="139"/>
        <v>0</v>
      </c>
      <c r="AJ110" s="65">
        <f t="shared" si="140"/>
        <v>0</v>
      </c>
      <c r="AK110" s="65">
        <f t="shared" si="141"/>
        <v>5555.9579999999996</v>
      </c>
      <c r="AL110" s="148">
        <f>S110*W110</f>
        <v>9653.8707999999988</v>
      </c>
      <c r="AM110" s="64">
        <f t="shared" si="142"/>
        <v>5555.9579999999996</v>
      </c>
      <c r="AN110" s="160">
        <f t="shared" si="143"/>
        <v>15209.828799999999</v>
      </c>
      <c r="AO110" s="122">
        <f t="shared" si="110"/>
        <v>1.2000000006082701E-3</v>
      </c>
      <c r="AP110" s="66">
        <f t="shared" si="144"/>
        <v>100.00000000000001</v>
      </c>
      <c r="AQ110" s="97"/>
      <c r="AR110" s="97"/>
      <c r="AS110" s="97"/>
      <c r="AT110" s="97"/>
      <c r="AU110" s="97"/>
      <c r="AV110" s="97"/>
    </row>
    <row r="111" spans="1:48" ht="28.5" x14ac:dyDescent="0.25">
      <c r="A111" s="135" t="s">
        <v>276</v>
      </c>
      <c r="B111" s="84" t="s">
        <v>277</v>
      </c>
      <c r="C111" s="98" t="s">
        <v>278</v>
      </c>
      <c r="D111" s="136" t="s">
        <v>59</v>
      </c>
      <c r="E111" s="137">
        <v>115.72000000000003</v>
      </c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88"/>
      <c r="Q111" s="88"/>
      <c r="R111" s="88"/>
      <c r="S111" s="144">
        <v>115.72</v>
      </c>
      <c r="T111" s="129">
        <f t="shared" si="108"/>
        <v>0</v>
      </c>
      <c r="U111" s="129">
        <f t="shared" si="109"/>
        <v>115.72</v>
      </c>
      <c r="V111" s="129">
        <f t="shared" si="127"/>
        <v>0</v>
      </c>
      <c r="W111" s="138">
        <v>71.81</v>
      </c>
      <c r="X111" s="139">
        <f t="shared" si="128"/>
        <v>8309.85</v>
      </c>
      <c r="Y111" s="139">
        <f t="shared" si="129"/>
        <v>0</v>
      </c>
      <c r="Z111" s="139">
        <f t="shared" si="130"/>
        <v>0</v>
      </c>
      <c r="AA111" s="139">
        <f t="shared" si="131"/>
        <v>0</v>
      </c>
      <c r="AB111" s="139">
        <f t="shared" si="132"/>
        <v>0</v>
      </c>
      <c r="AC111" s="139">
        <f t="shared" si="133"/>
        <v>0</v>
      </c>
      <c r="AD111" s="139">
        <f t="shared" si="134"/>
        <v>0</v>
      </c>
      <c r="AE111" s="139">
        <f t="shared" si="135"/>
        <v>0</v>
      </c>
      <c r="AF111" s="139">
        <f t="shared" si="136"/>
        <v>0</v>
      </c>
      <c r="AG111" s="139">
        <f t="shared" si="137"/>
        <v>0</v>
      </c>
      <c r="AH111" s="139">
        <f t="shared" si="138"/>
        <v>0</v>
      </c>
      <c r="AI111" s="140">
        <f t="shared" si="139"/>
        <v>0</v>
      </c>
      <c r="AJ111" s="140">
        <f t="shared" si="140"/>
        <v>0</v>
      </c>
      <c r="AK111" s="140">
        <f t="shared" si="141"/>
        <v>0</v>
      </c>
      <c r="AL111" s="150">
        <v>0</v>
      </c>
      <c r="AM111" s="139">
        <f t="shared" si="142"/>
        <v>0</v>
      </c>
      <c r="AN111" s="160">
        <f t="shared" si="143"/>
        <v>0</v>
      </c>
      <c r="AO111" s="122">
        <f t="shared" si="110"/>
        <v>8309.85</v>
      </c>
      <c r="AP111" s="66">
        <f t="shared" si="144"/>
        <v>99.999999999999972</v>
      </c>
      <c r="AQ111" s="97"/>
      <c r="AR111" s="97"/>
      <c r="AS111" s="97"/>
      <c r="AT111" s="97"/>
      <c r="AU111" s="97"/>
      <c r="AV111" s="97"/>
    </row>
    <row r="112" spans="1:48" ht="42.75" x14ac:dyDescent="0.25">
      <c r="A112" s="56" t="s">
        <v>279</v>
      </c>
      <c r="B112" s="84" t="s">
        <v>280</v>
      </c>
      <c r="C112" s="58" t="s">
        <v>281</v>
      </c>
      <c r="D112" s="59" t="s">
        <v>59</v>
      </c>
      <c r="E112" s="60">
        <v>801.63999999999987</v>
      </c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102"/>
      <c r="Q112" s="102"/>
      <c r="R112" s="102"/>
      <c r="S112" s="146"/>
      <c r="T112" s="62">
        <f t="shared" si="108"/>
        <v>0</v>
      </c>
      <c r="U112" s="62">
        <f t="shared" si="109"/>
        <v>0</v>
      </c>
      <c r="V112" s="129">
        <f t="shared" si="127"/>
        <v>801.63999999999987</v>
      </c>
      <c r="W112" s="63">
        <v>95</v>
      </c>
      <c r="X112" s="64">
        <f t="shared" si="128"/>
        <v>76155.8</v>
      </c>
      <c r="Y112" s="64">
        <f t="shared" si="129"/>
        <v>0</v>
      </c>
      <c r="Z112" s="64">
        <f t="shared" si="130"/>
        <v>0</v>
      </c>
      <c r="AA112" s="64">
        <f t="shared" si="131"/>
        <v>0</v>
      </c>
      <c r="AB112" s="64">
        <f t="shared" si="132"/>
        <v>0</v>
      </c>
      <c r="AC112" s="64">
        <f t="shared" si="133"/>
        <v>0</v>
      </c>
      <c r="AD112" s="64">
        <f t="shared" si="134"/>
        <v>0</v>
      </c>
      <c r="AE112" s="64">
        <f t="shared" si="135"/>
        <v>0</v>
      </c>
      <c r="AF112" s="64">
        <f t="shared" si="136"/>
        <v>0</v>
      </c>
      <c r="AG112" s="64">
        <f t="shared" si="137"/>
        <v>0</v>
      </c>
      <c r="AH112" s="64">
        <f t="shared" si="138"/>
        <v>0</v>
      </c>
      <c r="AI112" s="65">
        <f t="shared" si="139"/>
        <v>0</v>
      </c>
      <c r="AJ112" s="65">
        <f t="shared" si="140"/>
        <v>0</v>
      </c>
      <c r="AK112" s="65">
        <f t="shared" si="141"/>
        <v>0</v>
      </c>
      <c r="AL112" s="148">
        <f>S112*W112</f>
        <v>0</v>
      </c>
      <c r="AM112" s="64">
        <f t="shared" si="142"/>
        <v>0</v>
      </c>
      <c r="AN112" s="160">
        <f t="shared" si="143"/>
        <v>0</v>
      </c>
      <c r="AO112" s="122">
        <f t="shared" si="110"/>
        <v>76155.8</v>
      </c>
      <c r="AP112" s="66">
        <f t="shared" si="144"/>
        <v>0</v>
      </c>
      <c r="AQ112" s="97"/>
      <c r="AR112" s="97"/>
      <c r="AS112" s="97"/>
      <c r="AT112" s="97"/>
      <c r="AU112" s="97"/>
      <c r="AV112" s="97"/>
    </row>
    <row r="113" spans="1:48" x14ac:dyDescent="0.25">
      <c r="A113" s="56" t="s">
        <v>282</v>
      </c>
      <c r="B113" s="84" t="s">
        <v>283</v>
      </c>
      <c r="C113" s="58" t="s">
        <v>284</v>
      </c>
      <c r="D113" s="59" t="s">
        <v>81</v>
      </c>
      <c r="E113" s="60">
        <v>14.400000000000004</v>
      </c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102"/>
      <c r="Q113" s="102"/>
      <c r="R113" s="102"/>
      <c r="S113" s="146">
        <v>14.4</v>
      </c>
      <c r="T113" s="62">
        <f t="shared" si="108"/>
        <v>0</v>
      </c>
      <c r="U113" s="62">
        <f t="shared" si="109"/>
        <v>14.4</v>
      </c>
      <c r="V113" s="129">
        <f t="shared" si="127"/>
        <v>0</v>
      </c>
      <c r="W113" s="63">
        <v>53.42</v>
      </c>
      <c r="X113" s="64">
        <f t="shared" si="128"/>
        <v>769.25</v>
      </c>
      <c r="Y113" s="64">
        <f t="shared" si="129"/>
        <v>0</v>
      </c>
      <c r="Z113" s="64">
        <f t="shared" si="130"/>
        <v>0</v>
      </c>
      <c r="AA113" s="64">
        <f t="shared" si="131"/>
        <v>0</v>
      </c>
      <c r="AB113" s="64">
        <f t="shared" si="132"/>
        <v>0</v>
      </c>
      <c r="AC113" s="64">
        <f t="shared" si="133"/>
        <v>0</v>
      </c>
      <c r="AD113" s="64">
        <f t="shared" si="134"/>
        <v>0</v>
      </c>
      <c r="AE113" s="64">
        <f t="shared" si="135"/>
        <v>0</v>
      </c>
      <c r="AF113" s="64">
        <f t="shared" si="136"/>
        <v>0</v>
      </c>
      <c r="AG113" s="64">
        <f t="shared" si="137"/>
        <v>0</v>
      </c>
      <c r="AH113" s="64">
        <f t="shared" si="138"/>
        <v>0</v>
      </c>
      <c r="AI113" s="65">
        <f t="shared" si="139"/>
        <v>0</v>
      </c>
      <c r="AJ113" s="65">
        <f t="shared" si="140"/>
        <v>0</v>
      </c>
      <c r="AK113" s="65">
        <f t="shared" si="141"/>
        <v>0</v>
      </c>
      <c r="AL113" s="148">
        <f>S113*W113</f>
        <v>769.24800000000005</v>
      </c>
      <c r="AM113" s="64">
        <f t="shared" si="142"/>
        <v>0</v>
      </c>
      <c r="AN113" s="160">
        <f t="shared" si="143"/>
        <v>769.24800000000005</v>
      </c>
      <c r="AO113" s="122">
        <f t="shared" si="110"/>
        <v>1.9999999999527063E-3</v>
      </c>
      <c r="AP113" s="66">
        <f t="shared" si="144"/>
        <v>99.999999999999972</v>
      </c>
      <c r="AQ113" s="97"/>
      <c r="AR113" s="97"/>
      <c r="AS113" s="97"/>
      <c r="AT113" s="97"/>
      <c r="AU113" s="97"/>
      <c r="AV113" s="97"/>
    </row>
    <row r="114" spans="1:48" x14ac:dyDescent="0.25">
      <c r="A114" s="135" t="s">
        <v>285</v>
      </c>
      <c r="B114" s="84" t="s">
        <v>286</v>
      </c>
      <c r="C114" s="98" t="s">
        <v>287</v>
      </c>
      <c r="D114" s="136" t="s">
        <v>81</v>
      </c>
      <c r="E114" s="137">
        <v>67.290000000000006</v>
      </c>
      <c r="F114" s="137"/>
      <c r="G114" s="137"/>
      <c r="H114" s="137"/>
      <c r="I114" s="137"/>
      <c r="J114" s="137"/>
      <c r="K114" s="137"/>
      <c r="L114" s="137"/>
      <c r="M114" s="137"/>
      <c r="N114" s="137"/>
      <c r="O114" s="137"/>
      <c r="P114" s="88"/>
      <c r="Q114" s="88"/>
      <c r="R114" s="88">
        <v>10</v>
      </c>
      <c r="S114" s="144">
        <v>57.29</v>
      </c>
      <c r="T114" s="129">
        <f t="shared" si="108"/>
        <v>10</v>
      </c>
      <c r="U114" s="129">
        <f t="shared" si="109"/>
        <v>67.289999999999992</v>
      </c>
      <c r="V114" s="129">
        <f t="shared" si="127"/>
        <v>0</v>
      </c>
      <c r="W114" s="138">
        <v>61.44</v>
      </c>
      <c r="X114" s="139">
        <f t="shared" si="128"/>
        <v>4134.3</v>
      </c>
      <c r="Y114" s="139">
        <f t="shared" si="129"/>
        <v>0</v>
      </c>
      <c r="Z114" s="139">
        <f t="shared" si="130"/>
        <v>0</v>
      </c>
      <c r="AA114" s="139">
        <f t="shared" si="131"/>
        <v>0</v>
      </c>
      <c r="AB114" s="139">
        <f t="shared" si="132"/>
        <v>0</v>
      </c>
      <c r="AC114" s="139">
        <f t="shared" si="133"/>
        <v>0</v>
      </c>
      <c r="AD114" s="139">
        <f t="shared" si="134"/>
        <v>0</v>
      </c>
      <c r="AE114" s="139">
        <f t="shared" si="135"/>
        <v>0</v>
      </c>
      <c r="AF114" s="139">
        <f t="shared" si="136"/>
        <v>0</v>
      </c>
      <c r="AG114" s="139">
        <f t="shared" si="137"/>
        <v>0</v>
      </c>
      <c r="AH114" s="139">
        <f t="shared" si="138"/>
        <v>0</v>
      </c>
      <c r="AI114" s="140">
        <f t="shared" si="139"/>
        <v>0</v>
      </c>
      <c r="AJ114" s="140">
        <f t="shared" si="140"/>
        <v>0</v>
      </c>
      <c r="AK114" s="140">
        <f t="shared" si="141"/>
        <v>614.4</v>
      </c>
      <c r="AL114" s="150">
        <f>S114*W114</f>
        <v>3519.8975999999998</v>
      </c>
      <c r="AM114" s="139">
        <f t="shared" si="142"/>
        <v>614.4</v>
      </c>
      <c r="AN114" s="160">
        <f t="shared" si="143"/>
        <v>4134.2975999999999</v>
      </c>
      <c r="AO114" s="122">
        <f t="shared" si="110"/>
        <v>2.4000000003070454E-3</v>
      </c>
      <c r="AP114" s="66">
        <f t="shared" si="144"/>
        <v>99.999999999999972</v>
      </c>
      <c r="AQ114" s="97"/>
      <c r="AR114" s="97"/>
      <c r="AS114" s="97"/>
      <c r="AT114" s="97"/>
      <c r="AU114" s="97"/>
      <c r="AV114" s="97"/>
    </row>
    <row r="115" spans="1:48" ht="28.5" x14ac:dyDescent="0.25">
      <c r="A115" s="56" t="s">
        <v>288</v>
      </c>
      <c r="B115" s="84" t="s">
        <v>289</v>
      </c>
      <c r="C115" s="58" t="s">
        <v>290</v>
      </c>
      <c r="D115" s="59" t="s">
        <v>81</v>
      </c>
      <c r="E115" s="60">
        <v>498.73000000000008</v>
      </c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102"/>
      <c r="Q115" s="102"/>
      <c r="R115" s="102"/>
      <c r="S115" s="146">
        <v>149.13</v>
      </c>
      <c r="T115" s="62">
        <f t="shared" si="108"/>
        <v>0</v>
      </c>
      <c r="U115" s="62">
        <f t="shared" si="109"/>
        <v>149.13</v>
      </c>
      <c r="V115" s="129">
        <f t="shared" si="127"/>
        <v>349.60000000000008</v>
      </c>
      <c r="W115" s="63">
        <v>35.4</v>
      </c>
      <c r="X115" s="64">
        <f t="shared" si="128"/>
        <v>17655.04</v>
      </c>
      <c r="Y115" s="64">
        <f t="shared" si="129"/>
        <v>0</v>
      </c>
      <c r="Z115" s="64">
        <f t="shared" si="130"/>
        <v>0</v>
      </c>
      <c r="AA115" s="64">
        <f t="shared" si="131"/>
        <v>0</v>
      </c>
      <c r="AB115" s="64">
        <f t="shared" si="132"/>
        <v>0</v>
      </c>
      <c r="AC115" s="64">
        <f t="shared" si="133"/>
        <v>0</v>
      </c>
      <c r="AD115" s="64">
        <f t="shared" si="134"/>
        <v>0</v>
      </c>
      <c r="AE115" s="64">
        <f t="shared" si="135"/>
        <v>0</v>
      </c>
      <c r="AF115" s="64">
        <f t="shared" si="136"/>
        <v>0</v>
      </c>
      <c r="AG115" s="64">
        <f t="shared" si="137"/>
        <v>0</v>
      </c>
      <c r="AH115" s="64">
        <f t="shared" si="138"/>
        <v>0</v>
      </c>
      <c r="AI115" s="65">
        <f t="shared" si="139"/>
        <v>0</v>
      </c>
      <c r="AJ115" s="65">
        <f t="shared" si="140"/>
        <v>0</v>
      </c>
      <c r="AK115" s="65">
        <f t="shared" si="141"/>
        <v>0</v>
      </c>
      <c r="AL115" s="148">
        <f>S115*W115</f>
        <v>5279.2019999999993</v>
      </c>
      <c r="AM115" s="64">
        <f t="shared" si="142"/>
        <v>0</v>
      </c>
      <c r="AN115" s="160">
        <f t="shared" si="143"/>
        <v>5279.2019999999993</v>
      </c>
      <c r="AO115" s="122">
        <f t="shared" si="110"/>
        <v>12375.838000000002</v>
      </c>
      <c r="AP115" s="66">
        <f t="shared" si="144"/>
        <v>29.901950955426781</v>
      </c>
      <c r="AQ115" s="97"/>
      <c r="AR115" s="97"/>
      <c r="AS115" s="97"/>
      <c r="AT115" s="97"/>
      <c r="AU115" s="97"/>
      <c r="AV115" s="97"/>
    </row>
    <row r="116" spans="1:48" x14ac:dyDescent="0.25">
      <c r="A116" s="43"/>
      <c r="B116" s="43"/>
      <c r="C116" s="45" t="s">
        <v>291</v>
      </c>
      <c r="D116" s="45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100"/>
      <c r="Q116" s="100"/>
      <c r="R116" s="100"/>
      <c r="S116" s="142"/>
      <c r="T116" s="71"/>
      <c r="U116" s="71"/>
      <c r="V116" s="71"/>
      <c r="W116" s="71"/>
      <c r="X116" s="73">
        <f t="shared" ref="X116" si="145">SUM(X109:X115)</f>
        <v>139930.70000000001</v>
      </c>
      <c r="Y116" s="73">
        <f>SUM(Y109:Y115)</f>
        <v>0</v>
      </c>
      <c r="Z116" s="73">
        <f t="shared" ref="Z116:AM116" si="146">SUM(Z109:Z115)</f>
        <v>0</v>
      </c>
      <c r="AA116" s="73">
        <f t="shared" si="146"/>
        <v>0</v>
      </c>
      <c r="AB116" s="73">
        <f t="shared" si="146"/>
        <v>0</v>
      </c>
      <c r="AC116" s="73">
        <f t="shared" si="146"/>
        <v>0</v>
      </c>
      <c r="AD116" s="73">
        <f t="shared" si="146"/>
        <v>0</v>
      </c>
      <c r="AE116" s="73">
        <f t="shared" si="146"/>
        <v>0</v>
      </c>
      <c r="AF116" s="73">
        <f t="shared" si="146"/>
        <v>17696.631000000001</v>
      </c>
      <c r="AG116" s="73">
        <f t="shared" si="146"/>
        <v>0</v>
      </c>
      <c r="AH116" s="73">
        <f t="shared" si="146"/>
        <v>0</v>
      </c>
      <c r="AI116" s="73">
        <f t="shared" si="146"/>
        <v>0</v>
      </c>
      <c r="AJ116" s="73">
        <f t="shared" si="146"/>
        <v>0</v>
      </c>
      <c r="AK116" s="73">
        <f t="shared" si="146"/>
        <v>6170.3579999999993</v>
      </c>
      <c r="AL116" s="149">
        <f>SUM(AL109:AL115)</f>
        <v>19222.218399999998</v>
      </c>
      <c r="AM116" s="73">
        <f t="shared" si="146"/>
        <v>23866.989000000001</v>
      </c>
      <c r="AN116" s="160">
        <f>SUBTOTAL(9,AN109:AN115)</f>
        <v>43089.207399999992</v>
      </c>
      <c r="AO116" s="122">
        <f>X116-AN116</f>
        <v>96841.492600000027</v>
      </c>
      <c r="AP116" s="66"/>
      <c r="AQ116" s="165">
        <f>AN116+AO116</f>
        <v>139930.70000000001</v>
      </c>
      <c r="AR116" s="165">
        <f>X116</f>
        <v>139930.70000000001</v>
      </c>
      <c r="AS116" s="55"/>
      <c r="AT116" s="55"/>
      <c r="AU116" s="55"/>
      <c r="AV116" s="55"/>
    </row>
    <row r="117" spans="1:48" x14ac:dyDescent="0.25">
      <c r="A117" s="90"/>
      <c r="B117" s="91"/>
      <c r="C117" s="98"/>
      <c r="D117" s="92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102"/>
      <c r="Q117" s="102"/>
      <c r="R117" s="102"/>
      <c r="S117" s="147"/>
      <c r="T117" s="103"/>
      <c r="U117" s="103"/>
      <c r="V117" s="103"/>
      <c r="W117" s="103"/>
      <c r="X117" s="80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5"/>
      <c r="AJ117" s="65"/>
      <c r="AK117" s="65"/>
      <c r="AL117" s="148"/>
      <c r="AM117" s="64"/>
      <c r="AN117" s="160"/>
      <c r="AO117" s="122">
        <f t="shared" si="110"/>
        <v>0</v>
      </c>
      <c r="AP117" s="66"/>
      <c r="AQ117" s="97"/>
      <c r="AR117" s="97"/>
      <c r="AS117" s="97"/>
      <c r="AT117" s="97"/>
      <c r="AU117" s="97"/>
      <c r="AV117" s="97"/>
    </row>
    <row r="118" spans="1:48" x14ac:dyDescent="0.25">
      <c r="A118" s="43"/>
      <c r="B118" s="43" t="s">
        <v>292</v>
      </c>
      <c r="C118" s="105" t="s">
        <v>293</v>
      </c>
      <c r="D118" s="45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100"/>
      <c r="Q118" s="100"/>
      <c r="R118" s="100"/>
      <c r="S118" s="142"/>
      <c r="T118" s="70">
        <f t="shared" si="108"/>
        <v>0</v>
      </c>
      <c r="U118" s="70">
        <f t="shared" si="109"/>
        <v>0</v>
      </c>
      <c r="V118" s="71"/>
      <c r="W118" s="71"/>
      <c r="X118" s="82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2"/>
      <c r="AJ118" s="72"/>
      <c r="AK118" s="72"/>
      <c r="AL118" s="149"/>
      <c r="AM118" s="72"/>
      <c r="AN118" s="160"/>
      <c r="AO118" s="122">
        <f t="shared" si="110"/>
        <v>0</v>
      </c>
      <c r="AP118" s="66"/>
      <c r="AQ118" s="55"/>
      <c r="AR118" s="55"/>
      <c r="AS118" s="55"/>
      <c r="AT118" s="55"/>
      <c r="AU118" s="55"/>
      <c r="AV118" s="55"/>
    </row>
    <row r="119" spans="1:48" ht="28.5" x14ac:dyDescent="0.25">
      <c r="A119" s="56" t="s">
        <v>294</v>
      </c>
      <c r="B119" s="84" t="s">
        <v>295</v>
      </c>
      <c r="C119" s="58" t="s">
        <v>296</v>
      </c>
      <c r="D119" s="59" t="s">
        <v>94</v>
      </c>
      <c r="E119" s="60">
        <v>1</v>
      </c>
      <c r="F119" s="60"/>
      <c r="G119" s="60"/>
      <c r="H119" s="60"/>
      <c r="I119" s="60"/>
      <c r="J119" s="60"/>
      <c r="K119" s="60"/>
      <c r="L119" s="60"/>
      <c r="M119" s="60">
        <v>1</v>
      </c>
      <c r="N119" s="60"/>
      <c r="O119" s="60"/>
      <c r="P119" s="102"/>
      <c r="Q119" s="102"/>
      <c r="R119" s="102"/>
      <c r="S119" s="146"/>
      <c r="T119" s="62">
        <f t="shared" si="108"/>
        <v>1</v>
      </c>
      <c r="U119" s="62">
        <f t="shared" si="109"/>
        <v>1</v>
      </c>
      <c r="V119" s="129">
        <f t="shared" ref="V119:V139" si="147">E119-U119</f>
        <v>0</v>
      </c>
      <c r="W119" s="63">
        <v>1621.1</v>
      </c>
      <c r="X119" s="64">
        <f t="shared" ref="X119:X139" si="148">TRUNC(ROUND(E119*W119,2),2)</f>
        <v>1621.1</v>
      </c>
      <c r="Y119" s="64">
        <f t="shared" ref="Y119:Y139" si="149">F119*W119</f>
        <v>0</v>
      </c>
      <c r="Z119" s="64">
        <f t="shared" ref="Z119:Z139" si="150">G119*W119</f>
        <v>0</v>
      </c>
      <c r="AA119" s="64">
        <f t="shared" ref="AA119:AA139" si="151">H119*W119</f>
        <v>0</v>
      </c>
      <c r="AB119" s="64">
        <f t="shared" ref="AB119:AB139" si="152">I119*W119</f>
        <v>0</v>
      </c>
      <c r="AC119" s="64">
        <f t="shared" ref="AC119:AC139" si="153">J119*W119</f>
        <v>0</v>
      </c>
      <c r="AD119" s="64">
        <f t="shared" ref="AD119:AD139" si="154">K119*W119</f>
        <v>0</v>
      </c>
      <c r="AE119" s="64">
        <f t="shared" ref="AE119:AE139" si="155">L119*W119</f>
        <v>0</v>
      </c>
      <c r="AF119" s="64">
        <f t="shared" ref="AF119:AF139" si="156">M119*W119</f>
        <v>1621.1</v>
      </c>
      <c r="AG119" s="64">
        <f t="shared" ref="AG119:AG139" si="157">N119*W119</f>
        <v>0</v>
      </c>
      <c r="AH119" s="64">
        <f t="shared" ref="AH119:AH139" si="158">O119*W119</f>
        <v>0</v>
      </c>
      <c r="AI119" s="65">
        <f t="shared" ref="AI119:AI139" si="159">TRUNC(ROUND(P119*W119,2),2)</f>
        <v>0</v>
      </c>
      <c r="AJ119" s="65">
        <f t="shared" ref="AJ119:AJ139" si="160">Q119*W119</f>
        <v>0</v>
      </c>
      <c r="AK119" s="65">
        <f t="shared" ref="AK119:AK139" si="161">R119*W119</f>
        <v>0</v>
      </c>
      <c r="AL119" s="148">
        <f t="shared" ref="AL119:AL139" si="162">S119*W119</f>
        <v>0</v>
      </c>
      <c r="AM119" s="64">
        <f t="shared" ref="AM119:AM139" si="163">T119*W119</f>
        <v>1621.1</v>
      </c>
      <c r="AN119" s="160">
        <f t="shared" ref="AN119:AN182" si="164">AM119+AL119</f>
        <v>1621.1</v>
      </c>
      <c r="AO119" s="122">
        <f t="shared" si="110"/>
        <v>0</v>
      </c>
      <c r="AP119" s="66">
        <f t="shared" ref="AP119:AP139" si="165">(U119*100)/E119</f>
        <v>100</v>
      </c>
      <c r="AQ119" s="97"/>
      <c r="AR119" s="97"/>
      <c r="AS119" s="97"/>
      <c r="AT119" s="97"/>
      <c r="AU119" s="97"/>
      <c r="AV119" s="97"/>
    </row>
    <row r="120" spans="1:48" ht="28.5" x14ac:dyDescent="0.25">
      <c r="A120" s="56">
        <v>98072</v>
      </c>
      <c r="B120" s="84" t="s">
        <v>297</v>
      </c>
      <c r="C120" s="58" t="s">
        <v>298</v>
      </c>
      <c r="D120" s="59" t="s">
        <v>94</v>
      </c>
      <c r="E120" s="60">
        <v>1</v>
      </c>
      <c r="F120" s="60"/>
      <c r="G120" s="60"/>
      <c r="H120" s="60"/>
      <c r="I120" s="60"/>
      <c r="J120" s="60"/>
      <c r="K120" s="60"/>
      <c r="L120" s="60"/>
      <c r="M120" s="60">
        <v>1</v>
      </c>
      <c r="N120" s="60"/>
      <c r="O120" s="60"/>
      <c r="P120" s="102"/>
      <c r="Q120" s="102"/>
      <c r="R120" s="102"/>
      <c r="S120" s="146"/>
      <c r="T120" s="62">
        <f t="shared" si="108"/>
        <v>1</v>
      </c>
      <c r="U120" s="62">
        <f t="shared" si="109"/>
        <v>1</v>
      </c>
      <c r="V120" s="129">
        <f t="shared" si="147"/>
        <v>0</v>
      </c>
      <c r="W120" s="63">
        <v>2767.4</v>
      </c>
      <c r="X120" s="64">
        <f t="shared" si="148"/>
        <v>2767.4</v>
      </c>
      <c r="Y120" s="64">
        <f t="shared" si="149"/>
        <v>0</v>
      </c>
      <c r="Z120" s="64">
        <f t="shared" si="150"/>
        <v>0</v>
      </c>
      <c r="AA120" s="64">
        <f t="shared" si="151"/>
        <v>0</v>
      </c>
      <c r="AB120" s="64">
        <f t="shared" si="152"/>
        <v>0</v>
      </c>
      <c r="AC120" s="64">
        <f t="shared" si="153"/>
        <v>0</v>
      </c>
      <c r="AD120" s="64">
        <f t="shared" si="154"/>
        <v>0</v>
      </c>
      <c r="AE120" s="64">
        <f t="shared" si="155"/>
        <v>0</v>
      </c>
      <c r="AF120" s="64">
        <f t="shared" si="156"/>
        <v>2767.4</v>
      </c>
      <c r="AG120" s="64">
        <f t="shared" si="157"/>
        <v>0</v>
      </c>
      <c r="AH120" s="64">
        <f t="shared" si="158"/>
        <v>0</v>
      </c>
      <c r="AI120" s="65">
        <f t="shared" si="159"/>
        <v>0</v>
      </c>
      <c r="AJ120" s="65">
        <f t="shared" si="160"/>
        <v>0</v>
      </c>
      <c r="AK120" s="65">
        <f t="shared" si="161"/>
        <v>0</v>
      </c>
      <c r="AL120" s="148">
        <f t="shared" si="162"/>
        <v>0</v>
      </c>
      <c r="AM120" s="64">
        <f t="shared" si="163"/>
        <v>2767.4</v>
      </c>
      <c r="AN120" s="160">
        <f t="shared" si="164"/>
        <v>2767.4</v>
      </c>
      <c r="AO120" s="122">
        <f t="shared" si="110"/>
        <v>0</v>
      </c>
      <c r="AP120" s="66">
        <f t="shared" si="165"/>
        <v>100</v>
      </c>
      <c r="AQ120" s="97"/>
      <c r="AR120" s="97"/>
      <c r="AS120" s="97"/>
      <c r="AT120" s="97"/>
      <c r="AU120" s="97"/>
      <c r="AV120" s="97"/>
    </row>
    <row r="121" spans="1:48" x14ac:dyDescent="0.25">
      <c r="A121" s="56" t="s">
        <v>204</v>
      </c>
      <c r="B121" s="84" t="s">
        <v>299</v>
      </c>
      <c r="C121" s="58" t="s">
        <v>300</v>
      </c>
      <c r="D121" s="59" t="s">
        <v>94</v>
      </c>
      <c r="E121" s="60">
        <v>1</v>
      </c>
      <c r="F121" s="60"/>
      <c r="G121" s="60"/>
      <c r="H121" s="60"/>
      <c r="I121" s="60"/>
      <c r="J121" s="60"/>
      <c r="K121" s="60"/>
      <c r="L121" s="60"/>
      <c r="M121" s="60">
        <v>1</v>
      </c>
      <c r="N121" s="60"/>
      <c r="O121" s="60"/>
      <c r="P121" s="102"/>
      <c r="Q121" s="102"/>
      <c r="R121" s="102"/>
      <c r="S121" s="146"/>
      <c r="T121" s="62">
        <f t="shared" si="108"/>
        <v>1</v>
      </c>
      <c r="U121" s="62">
        <f t="shared" si="109"/>
        <v>1</v>
      </c>
      <c r="V121" s="129">
        <f t="shared" si="147"/>
        <v>0</v>
      </c>
      <c r="W121" s="63">
        <v>1778.8895363777997</v>
      </c>
      <c r="X121" s="64">
        <f t="shared" si="148"/>
        <v>1778.89</v>
      </c>
      <c r="Y121" s="64">
        <f t="shared" si="149"/>
        <v>0</v>
      </c>
      <c r="Z121" s="64">
        <f t="shared" si="150"/>
        <v>0</v>
      </c>
      <c r="AA121" s="64">
        <f t="shared" si="151"/>
        <v>0</v>
      </c>
      <c r="AB121" s="64">
        <f t="shared" si="152"/>
        <v>0</v>
      </c>
      <c r="AC121" s="64">
        <f t="shared" si="153"/>
        <v>0</v>
      </c>
      <c r="AD121" s="64">
        <f t="shared" si="154"/>
        <v>0</v>
      </c>
      <c r="AE121" s="64">
        <f t="shared" si="155"/>
        <v>0</v>
      </c>
      <c r="AF121" s="64">
        <f t="shared" si="156"/>
        <v>1778.8895363777997</v>
      </c>
      <c r="AG121" s="64">
        <f t="shared" si="157"/>
        <v>0</v>
      </c>
      <c r="AH121" s="64">
        <f t="shared" si="158"/>
        <v>0</v>
      </c>
      <c r="AI121" s="65">
        <f t="shared" si="159"/>
        <v>0</v>
      </c>
      <c r="AJ121" s="65">
        <f t="shared" si="160"/>
        <v>0</v>
      </c>
      <c r="AK121" s="65">
        <f t="shared" si="161"/>
        <v>0</v>
      </c>
      <c r="AL121" s="148">
        <f t="shared" si="162"/>
        <v>0</v>
      </c>
      <c r="AM121" s="64">
        <f t="shared" si="163"/>
        <v>1778.8895363777997</v>
      </c>
      <c r="AN121" s="160">
        <f t="shared" si="164"/>
        <v>1778.8895363777997</v>
      </c>
      <c r="AO121" s="122">
        <f t="shared" si="110"/>
        <v>4.6362220041373803E-4</v>
      </c>
      <c r="AP121" s="66">
        <f t="shared" si="165"/>
        <v>100</v>
      </c>
      <c r="AQ121" s="97"/>
      <c r="AR121" s="97"/>
      <c r="AS121" s="97"/>
      <c r="AT121" s="97"/>
      <c r="AU121" s="97"/>
      <c r="AV121" s="97"/>
    </row>
    <row r="122" spans="1:48" ht="42.75" x14ac:dyDescent="0.25">
      <c r="A122" s="56" t="s">
        <v>301</v>
      </c>
      <c r="B122" s="84" t="s">
        <v>302</v>
      </c>
      <c r="C122" s="58" t="s">
        <v>303</v>
      </c>
      <c r="D122" s="59" t="s">
        <v>94</v>
      </c>
      <c r="E122" s="60">
        <v>2</v>
      </c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102"/>
      <c r="Q122" s="102"/>
      <c r="R122" s="102"/>
      <c r="S122" s="146"/>
      <c r="T122" s="62">
        <f t="shared" si="108"/>
        <v>0</v>
      </c>
      <c r="U122" s="62">
        <f t="shared" si="109"/>
        <v>0</v>
      </c>
      <c r="V122" s="129">
        <f t="shared" si="147"/>
        <v>2</v>
      </c>
      <c r="W122" s="63">
        <v>465.96</v>
      </c>
      <c r="X122" s="64">
        <f t="shared" si="148"/>
        <v>931.92</v>
      </c>
      <c r="Y122" s="64">
        <f t="shared" si="149"/>
        <v>0</v>
      </c>
      <c r="Z122" s="64">
        <f t="shared" si="150"/>
        <v>0</v>
      </c>
      <c r="AA122" s="64">
        <f t="shared" si="151"/>
        <v>0</v>
      </c>
      <c r="AB122" s="64">
        <f t="shared" si="152"/>
        <v>0</v>
      </c>
      <c r="AC122" s="64">
        <f t="shared" si="153"/>
        <v>0</v>
      </c>
      <c r="AD122" s="64">
        <f t="shared" si="154"/>
        <v>0</v>
      </c>
      <c r="AE122" s="64">
        <f t="shared" si="155"/>
        <v>0</v>
      </c>
      <c r="AF122" s="64">
        <f t="shared" si="156"/>
        <v>0</v>
      </c>
      <c r="AG122" s="64">
        <f t="shared" si="157"/>
        <v>0</v>
      </c>
      <c r="AH122" s="64">
        <f t="shared" si="158"/>
        <v>0</v>
      </c>
      <c r="AI122" s="65">
        <f t="shared" si="159"/>
        <v>0</v>
      </c>
      <c r="AJ122" s="65">
        <f t="shared" si="160"/>
        <v>0</v>
      </c>
      <c r="AK122" s="65">
        <f t="shared" si="161"/>
        <v>0</v>
      </c>
      <c r="AL122" s="148">
        <f t="shared" si="162"/>
        <v>0</v>
      </c>
      <c r="AM122" s="64">
        <f t="shared" si="163"/>
        <v>0</v>
      </c>
      <c r="AN122" s="160">
        <f t="shared" si="164"/>
        <v>0</v>
      </c>
      <c r="AO122" s="122">
        <f t="shared" si="110"/>
        <v>931.92</v>
      </c>
      <c r="AP122" s="66">
        <f t="shared" si="165"/>
        <v>0</v>
      </c>
      <c r="AQ122" s="97"/>
      <c r="AR122" s="97"/>
      <c r="AS122" s="97"/>
      <c r="AT122" s="97"/>
      <c r="AU122" s="97"/>
      <c r="AV122" s="97"/>
    </row>
    <row r="123" spans="1:48" ht="28.5" x14ac:dyDescent="0.25">
      <c r="A123" s="56" t="s">
        <v>304</v>
      </c>
      <c r="B123" s="84" t="s">
        <v>305</v>
      </c>
      <c r="C123" s="58" t="s">
        <v>306</v>
      </c>
      <c r="D123" s="59" t="s">
        <v>94</v>
      </c>
      <c r="E123" s="60">
        <v>2</v>
      </c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102"/>
      <c r="Q123" s="102"/>
      <c r="R123" s="102"/>
      <c r="S123" s="146"/>
      <c r="T123" s="62">
        <f t="shared" si="108"/>
        <v>0</v>
      </c>
      <c r="U123" s="62">
        <f t="shared" si="109"/>
        <v>0</v>
      </c>
      <c r="V123" s="129">
        <f t="shared" si="147"/>
        <v>2</v>
      </c>
      <c r="W123" s="63">
        <v>459.58</v>
      </c>
      <c r="X123" s="64">
        <f t="shared" si="148"/>
        <v>919.16</v>
      </c>
      <c r="Y123" s="64">
        <f t="shared" si="149"/>
        <v>0</v>
      </c>
      <c r="Z123" s="64">
        <f t="shared" si="150"/>
        <v>0</v>
      </c>
      <c r="AA123" s="64">
        <f t="shared" si="151"/>
        <v>0</v>
      </c>
      <c r="AB123" s="64">
        <f t="shared" si="152"/>
        <v>0</v>
      </c>
      <c r="AC123" s="64">
        <f t="shared" si="153"/>
        <v>0</v>
      </c>
      <c r="AD123" s="64">
        <f t="shared" si="154"/>
        <v>0</v>
      </c>
      <c r="AE123" s="64">
        <f t="shared" si="155"/>
        <v>0</v>
      </c>
      <c r="AF123" s="64">
        <f t="shared" si="156"/>
        <v>0</v>
      </c>
      <c r="AG123" s="64">
        <f t="shared" si="157"/>
        <v>0</v>
      </c>
      <c r="AH123" s="64">
        <f t="shared" si="158"/>
        <v>0</v>
      </c>
      <c r="AI123" s="65">
        <f t="shared" si="159"/>
        <v>0</v>
      </c>
      <c r="AJ123" s="65">
        <f t="shared" si="160"/>
        <v>0</v>
      </c>
      <c r="AK123" s="65">
        <f t="shared" si="161"/>
        <v>0</v>
      </c>
      <c r="AL123" s="148">
        <f t="shared" si="162"/>
        <v>0</v>
      </c>
      <c r="AM123" s="64">
        <f t="shared" si="163"/>
        <v>0</v>
      </c>
      <c r="AN123" s="160">
        <f t="shared" si="164"/>
        <v>0</v>
      </c>
      <c r="AO123" s="122">
        <f t="shared" si="110"/>
        <v>919.16</v>
      </c>
      <c r="AP123" s="66">
        <f t="shared" si="165"/>
        <v>0</v>
      </c>
      <c r="AQ123" s="97"/>
      <c r="AR123" s="97"/>
      <c r="AS123" s="97"/>
      <c r="AT123" s="97"/>
      <c r="AU123" s="97"/>
      <c r="AV123" s="97"/>
    </row>
    <row r="124" spans="1:48" ht="28.5" x14ac:dyDescent="0.25">
      <c r="A124" s="56" t="s">
        <v>307</v>
      </c>
      <c r="B124" s="84" t="s">
        <v>308</v>
      </c>
      <c r="C124" s="58" t="s">
        <v>309</v>
      </c>
      <c r="D124" s="59" t="s">
        <v>94</v>
      </c>
      <c r="E124" s="60">
        <v>1</v>
      </c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102"/>
      <c r="Q124" s="102"/>
      <c r="R124" s="102"/>
      <c r="S124" s="146"/>
      <c r="T124" s="62">
        <f t="shared" si="108"/>
        <v>0</v>
      </c>
      <c r="U124" s="62">
        <f t="shared" si="109"/>
        <v>0</v>
      </c>
      <c r="V124" s="129">
        <f t="shared" si="147"/>
        <v>1</v>
      </c>
      <c r="W124" s="63">
        <v>513.79999999999995</v>
      </c>
      <c r="X124" s="64">
        <f t="shared" si="148"/>
        <v>513.79999999999995</v>
      </c>
      <c r="Y124" s="64">
        <f t="shared" si="149"/>
        <v>0</v>
      </c>
      <c r="Z124" s="64">
        <f t="shared" si="150"/>
        <v>0</v>
      </c>
      <c r="AA124" s="64">
        <f t="shared" si="151"/>
        <v>0</v>
      </c>
      <c r="AB124" s="64">
        <f t="shared" si="152"/>
        <v>0</v>
      </c>
      <c r="AC124" s="64">
        <f t="shared" si="153"/>
        <v>0</v>
      </c>
      <c r="AD124" s="64">
        <f t="shared" si="154"/>
        <v>0</v>
      </c>
      <c r="AE124" s="64">
        <f t="shared" si="155"/>
        <v>0</v>
      </c>
      <c r="AF124" s="64">
        <f t="shared" si="156"/>
        <v>0</v>
      </c>
      <c r="AG124" s="64">
        <f t="shared" si="157"/>
        <v>0</v>
      </c>
      <c r="AH124" s="64">
        <f t="shared" si="158"/>
        <v>0</v>
      </c>
      <c r="AI124" s="65">
        <f t="shared" si="159"/>
        <v>0</v>
      </c>
      <c r="AJ124" s="65">
        <f t="shared" si="160"/>
        <v>0</v>
      </c>
      <c r="AK124" s="65">
        <f t="shared" si="161"/>
        <v>0</v>
      </c>
      <c r="AL124" s="148">
        <f t="shared" si="162"/>
        <v>0</v>
      </c>
      <c r="AM124" s="64">
        <f t="shared" si="163"/>
        <v>0</v>
      </c>
      <c r="AN124" s="160">
        <f t="shared" si="164"/>
        <v>0</v>
      </c>
      <c r="AO124" s="122">
        <f t="shared" si="110"/>
        <v>513.79999999999995</v>
      </c>
      <c r="AP124" s="66">
        <f t="shared" si="165"/>
        <v>0</v>
      </c>
      <c r="AQ124" s="97"/>
      <c r="AR124" s="97"/>
      <c r="AS124" s="97"/>
      <c r="AT124" s="97"/>
      <c r="AU124" s="97"/>
      <c r="AV124" s="97"/>
    </row>
    <row r="125" spans="1:48" ht="28.5" x14ac:dyDescent="0.25">
      <c r="A125" s="56" t="s">
        <v>310</v>
      </c>
      <c r="B125" s="84" t="s">
        <v>311</v>
      </c>
      <c r="C125" s="58" t="s">
        <v>312</v>
      </c>
      <c r="D125" s="59" t="s">
        <v>94</v>
      </c>
      <c r="E125" s="60">
        <v>1</v>
      </c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102"/>
      <c r="Q125" s="102"/>
      <c r="R125" s="102"/>
      <c r="S125" s="146"/>
      <c r="T125" s="62">
        <f t="shared" si="108"/>
        <v>0</v>
      </c>
      <c r="U125" s="62">
        <f t="shared" si="109"/>
        <v>0</v>
      </c>
      <c r="V125" s="129">
        <f t="shared" si="147"/>
        <v>1</v>
      </c>
      <c r="W125" s="63">
        <v>501.05</v>
      </c>
      <c r="X125" s="64">
        <f t="shared" si="148"/>
        <v>501.05</v>
      </c>
      <c r="Y125" s="64">
        <f t="shared" si="149"/>
        <v>0</v>
      </c>
      <c r="Z125" s="64">
        <f t="shared" si="150"/>
        <v>0</v>
      </c>
      <c r="AA125" s="64">
        <f t="shared" si="151"/>
        <v>0</v>
      </c>
      <c r="AB125" s="64">
        <f t="shared" si="152"/>
        <v>0</v>
      </c>
      <c r="AC125" s="64">
        <f t="shared" si="153"/>
        <v>0</v>
      </c>
      <c r="AD125" s="64">
        <f t="shared" si="154"/>
        <v>0</v>
      </c>
      <c r="AE125" s="64">
        <f t="shared" si="155"/>
        <v>0</v>
      </c>
      <c r="AF125" s="64">
        <f t="shared" si="156"/>
        <v>0</v>
      </c>
      <c r="AG125" s="64">
        <f t="shared" si="157"/>
        <v>0</v>
      </c>
      <c r="AH125" s="64">
        <f t="shared" si="158"/>
        <v>0</v>
      </c>
      <c r="AI125" s="65">
        <f t="shared" si="159"/>
        <v>0</v>
      </c>
      <c r="AJ125" s="65">
        <f t="shared" si="160"/>
        <v>0</v>
      </c>
      <c r="AK125" s="65">
        <f t="shared" si="161"/>
        <v>0</v>
      </c>
      <c r="AL125" s="148">
        <f t="shared" si="162"/>
        <v>0</v>
      </c>
      <c r="AM125" s="64">
        <f t="shared" si="163"/>
        <v>0</v>
      </c>
      <c r="AN125" s="160">
        <f t="shared" si="164"/>
        <v>0</v>
      </c>
      <c r="AO125" s="122">
        <f t="shared" si="110"/>
        <v>501.05</v>
      </c>
      <c r="AP125" s="66">
        <f t="shared" si="165"/>
        <v>0</v>
      </c>
      <c r="AQ125" s="97"/>
      <c r="AR125" s="97"/>
      <c r="AS125" s="97"/>
      <c r="AT125" s="97"/>
      <c r="AU125" s="97"/>
      <c r="AV125" s="97"/>
    </row>
    <row r="126" spans="1:48" x14ac:dyDescent="0.25">
      <c r="A126" s="56" t="s">
        <v>313</v>
      </c>
      <c r="B126" s="84" t="s">
        <v>314</v>
      </c>
      <c r="C126" s="58" t="s">
        <v>315</v>
      </c>
      <c r="D126" s="59" t="s">
        <v>81</v>
      </c>
      <c r="E126" s="60">
        <v>80.787000000000006</v>
      </c>
      <c r="F126" s="60"/>
      <c r="G126" s="60"/>
      <c r="H126" s="60"/>
      <c r="I126" s="60"/>
      <c r="J126" s="60"/>
      <c r="K126" s="60"/>
      <c r="L126" s="60">
        <v>35</v>
      </c>
      <c r="M126" s="60">
        <v>35</v>
      </c>
      <c r="N126" s="60"/>
      <c r="O126" s="60"/>
      <c r="P126" s="102">
        <f>'[15]Mem. de cálc.'!I995</f>
        <v>0</v>
      </c>
      <c r="Q126" s="102"/>
      <c r="R126" s="102"/>
      <c r="S126" s="146"/>
      <c r="T126" s="62">
        <f t="shared" si="108"/>
        <v>70</v>
      </c>
      <c r="U126" s="62">
        <f t="shared" si="109"/>
        <v>70</v>
      </c>
      <c r="V126" s="129">
        <f t="shared" si="147"/>
        <v>10.787000000000006</v>
      </c>
      <c r="W126" s="63">
        <v>20.350000000000001</v>
      </c>
      <c r="X126" s="64">
        <f t="shared" si="148"/>
        <v>1644.02</v>
      </c>
      <c r="Y126" s="64">
        <f t="shared" si="149"/>
        <v>0</v>
      </c>
      <c r="Z126" s="64">
        <f t="shared" si="150"/>
        <v>0</v>
      </c>
      <c r="AA126" s="64">
        <f t="shared" si="151"/>
        <v>0</v>
      </c>
      <c r="AB126" s="64">
        <f t="shared" si="152"/>
        <v>0</v>
      </c>
      <c r="AC126" s="64">
        <f t="shared" si="153"/>
        <v>0</v>
      </c>
      <c r="AD126" s="64">
        <f t="shared" si="154"/>
        <v>0</v>
      </c>
      <c r="AE126" s="64">
        <f t="shared" si="155"/>
        <v>712.25</v>
      </c>
      <c r="AF126" s="64">
        <f t="shared" si="156"/>
        <v>712.25</v>
      </c>
      <c r="AG126" s="64">
        <f t="shared" si="157"/>
        <v>0</v>
      </c>
      <c r="AH126" s="64">
        <f t="shared" si="158"/>
        <v>0</v>
      </c>
      <c r="AI126" s="65">
        <f t="shared" si="159"/>
        <v>0</v>
      </c>
      <c r="AJ126" s="65">
        <f t="shared" si="160"/>
        <v>0</v>
      </c>
      <c r="AK126" s="65">
        <f t="shared" si="161"/>
        <v>0</v>
      </c>
      <c r="AL126" s="148">
        <f t="shared" si="162"/>
        <v>0</v>
      </c>
      <c r="AM126" s="64">
        <f t="shared" si="163"/>
        <v>1424.5</v>
      </c>
      <c r="AN126" s="160">
        <f t="shared" si="164"/>
        <v>1424.5</v>
      </c>
      <c r="AO126" s="122">
        <f t="shared" si="110"/>
        <v>219.51999999999998</v>
      </c>
      <c r="AP126" s="66">
        <f t="shared" si="165"/>
        <v>86.64760419374403</v>
      </c>
      <c r="AQ126" s="97"/>
      <c r="AR126" s="97"/>
      <c r="AS126" s="97"/>
      <c r="AT126" s="97"/>
      <c r="AU126" s="97"/>
      <c r="AV126" s="97"/>
    </row>
    <row r="127" spans="1:48" x14ac:dyDescent="0.25">
      <c r="A127" s="56" t="s">
        <v>316</v>
      </c>
      <c r="B127" s="84" t="s">
        <v>317</v>
      </c>
      <c r="C127" s="58" t="s">
        <v>318</v>
      </c>
      <c r="D127" s="59" t="s">
        <v>81</v>
      </c>
      <c r="E127" s="60">
        <v>177.37650000000002</v>
      </c>
      <c r="F127" s="60"/>
      <c r="G127" s="60"/>
      <c r="H127" s="60"/>
      <c r="I127" s="60"/>
      <c r="J127" s="60"/>
      <c r="K127" s="60"/>
      <c r="L127" s="60">
        <v>33</v>
      </c>
      <c r="M127" s="60">
        <v>58</v>
      </c>
      <c r="N127" s="60"/>
      <c r="O127" s="60"/>
      <c r="P127" s="102">
        <f>'[15]Mem. de cálc.'!I1010</f>
        <v>0</v>
      </c>
      <c r="Q127" s="102"/>
      <c r="R127" s="102"/>
      <c r="S127" s="146"/>
      <c r="T127" s="62">
        <f t="shared" si="108"/>
        <v>91</v>
      </c>
      <c r="U127" s="62">
        <f t="shared" si="109"/>
        <v>91</v>
      </c>
      <c r="V127" s="129">
        <f t="shared" si="147"/>
        <v>86.376500000000021</v>
      </c>
      <c r="W127" s="63">
        <v>23.76</v>
      </c>
      <c r="X127" s="64">
        <f t="shared" si="148"/>
        <v>4214.47</v>
      </c>
      <c r="Y127" s="64">
        <f t="shared" si="149"/>
        <v>0</v>
      </c>
      <c r="Z127" s="64">
        <f t="shared" si="150"/>
        <v>0</v>
      </c>
      <c r="AA127" s="64">
        <f t="shared" si="151"/>
        <v>0</v>
      </c>
      <c r="AB127" s="64">
        <f t="shared" si="152"/>
        <v>0</v>
      </c>
      <c r="AC127" s="64">
        <f t="shared" si="153"/>
        <v>0</v>
      </c>
      <c r="AD127" s="64">
        <f t="shared" si="154"/>
        <v>0</v>
      </c>
      <c r="AE127" s="64">
        <f t="shared" si="155"/>
        <v>784.08</v>
      </c>
      <c r="AF127" s="64">
        <f t="shared" si="156"/>
        <v>1378.0800000000002</v>
      </c>
      <c r="AG127" s="64">
        <f t="shared" si="157"/>
        <v>0</v>
      </c>
      <c r="AH127" s="64">
        <f t="shared" si="158"/>
        <v>0</v>
      </c>
      <c r="AI127" s="65">
        <f t="shared" si="159"/>
        <v>0</v>
      </c>
      <c r="AJ127" s="65">
        <f t="shared" si="160"/>
        <v>0</v>
      </c>
      <c r="AK127" s="65">
        <f t="shared" si="161"/>
        <v>0</v>
      </c>
      <c r="AL127" s="148">
        <f t="shared" si="162"/>
        <v>0</v>
      </c>
      <c r="AM127" s="64">
        <f t="shared" si="163"/>
        <v>2162.1600000000003</v>
      </c>
      <c r="AN127" s="160">
        <f t="shared" si="164"/>
        <v>2162.1600000000003</v>
      </c>
      <c r="AO127" s="122">
        <f t="shared" si="110"/>
        <v>2052.31</v>
      </c>
      <c r="AP127" s="66">
        <f t="shared" si="165"/>
        <v>51.303301170109904</v>
      </c>
      <c r="AQ127" s="97"/>
      <c r="AR127" s="97"/>
      <c r="AS127" s="97"/>
      <c r="AT127" s="97"/>
      <c r="AU127" s="97"/>
      <c r="AV127" s="97"/>
    </row>
    <row r="128" spans="1:48" x14ac:dyDescent="0.25">
      <c r="A128" s="56" t="s">
        <v>319</v>
      </c>
      <c r="B128" s="84" t="s">
        <v>320</v>
      </c>
      <c r="C128" s="58" t="s">
        <v>321</v>
      </c>
      <c r="D128" s="59" t="s">
        <v>81</v>
      </c>
      <c r="E128" s="60">
        <v>6.2790000000000008</v>
      </c>
      <c r="F128" s="60"/>
      <c r="G128" s="60"/>
      <c r="H128" s="60"/>
      <c r="I128" s="60"/>
      <c r="J128" s="60"/>
      <c r="K128" s="60"/>
      <c r="L128" s="60">
        <v>6.28</v>
      </c>
      <c r="M128" s="60"/>
      <c r="N128" s="60"/>
      <c r="O128" s="60"/>
      <c r="P128" s="102"/>
      <c r="Q128" s="102"/>
      <c r="R128" s="102"/>
      <c r="S128" s="146"/>
      <c r="T128" s="62">
        <f t="shared" si="108"/>
        <v>6.28</v>
      </c>
      <c r="U128" s="62">
        <f t="shared" si="109"/>
        <v>6.28</v>
      </c>
      <c r="V128" s="129">
        <f t="shared" si="147"/>
        <v>-9.9999999999944578E-4</v>
      </c>
      <c r="W128" s="63">
        <v>35.909999999999997</v>
      </c>
      <c r="X128" s="64">
        <f t="shared" si="148"/>
        <v>225.48</v>
      </c>
      <c r="Y128" s="64">
        <f t="shared" si="149"/>
        <v>0</v>
      </c>
      <c r="Z128" s="64">
        <f t="shared" si="150"/>
        <v>0</v>
      </c>
      <c r="AA128" s="64">
        <f t="shared" si="151"/>
        <v>0</v>
      </c>
      <c r="AB128" s="64">
        <f t="shared" si="152"/>
        <v>0</v>
      </c>
      <c r="AC128" s="64">
        <f t="shared" si="153"/>
        <v>0</v>
      </c>
      <c r="AD128" s="64">
        <f t="shared" si="154"/>
        <v>0</v>
      </c>
      <c r="AE128" s="64">
        <f t="shared" si="155"/>
        <v>225.51479999999998</v>
      </c>
      <c r="AF128" s="64">
        <f t="shared" si="156"/>
        <v>0</v>
      </c>
      <c r="AG128" s="64">
        <f t="shared" si="157"/>
        <v>0</v>
      </c>
      <c r="AH128" s="64">
        <f t="shared" si="158"/>
        <v>0</v>
      </c>
      <c r="AI128" s="65">
        <f t="shared" si="159"/>
        <v>0</v>
      </c>
      <c r="AJ128" s="65">
        <f t="shared" si="160"/>
        <v>0</v>
      </c>
      <c r="AK128" s="65">
        <f t="shared" si="161"/>
        <v>0</v>
      </c>
      <c r="AL128" s="148">
        <f t="shared" si="162"/>
        <v>0</v>
      </c>
      <c r="AM128" s="64">
        <f t="shared" si="163"/>
        <v>225.51479999999998</v>
      </c>
      <c r="AN128" s="160">
        <f t="shared" si="164"/>
        <v>225.51479999999998</v>
      </c>
      <c r="AO128" s="122">
        <f t="shared" si="110"/>
        <v>-3.479999999998995E-2</v>
      </c>
      <c r="AP128" s="66">
        <f t="shared" si="165"/>
        <v>100.01592610288262</v>
      </c>
      <c r="AQ128" s="97"/>
      <c r="AR128" s="97"/>
      <c r="AS128" s="97"/>
      <c r="AT128" s="97"/>
      <c r="AU128" s="97"/>
      <c r="AV128" s="97"/>
    </row>
    <row r="129" spans="1:48" x14ac:dyDescent="0.25">
      <c r="A129" s="56" t="s">
        <v>322</v>
      </c>
      <c r="B129" s="84" t="s">
        <v>323</v>
      </c>
      <c r="C129" s="58" t="s">
        <v>324</v>
      </c>
      <c r="D129" s="59" t="s">
        <v>81</v>
      </c>
      <c r="E129" s="60">
        <v>36.067500000000003</v>
      </c>
      <c r="F129" s="60"/>
      <c r="G129" s="60"/>
      <c r="H129" s="60"/>
      <c r="I129" s="60"/>
      <c r="J129" s="60"/>
      <c r="K129" s="60"/>
      <c r="L129" s="60">
        <v>28</v>
      </c>
      <c r="M129" s="60">
        <v>8.07</v>
      </c>
      <c r="N129" s="60"/>
      <c r="O129" s="60"/>
      <c r="P129" s="102"/>
      <c r="Q129" s="102"/>
      <c r="R129" s="102"/>
      <c r="S129" s="146"/>
      <c r="T129" s="62">
        <f t="shared" si="108"/>
        <v>36.07</v>
      </c>
      <c r="U129" s="62">
        <f t="shared" si="109"/>
        <v>36.07</v>
      </c>
      <c r="V129" s="129">
        <f t="shared" si="147"/>
        <v>-2.4999999999977263E-3</v>
      </c>
      <c r="W129" s="63">
        <v>58.34</v>
      </c>
      <c r="X129" s="64">
        <f t="shared" si="148"/>
        <v>2104.1799999999998</v>
      </c>
      <c r="Y129" s="64">
        <f t="shared" si="149"/>
        <v>0</v>
      </c>
      <c r="Z129" s="64">
        <f t="shared" si="150"/>
        <v>0</v>
      </c>
      <c r="AA129" s="64">
        <f t="shared" si="151"/>
        <v>0</v>
      </c>
      <c r="AB129" s="64">
        <f t="shared" si="152"/>
        <v>0</v>
      </c>
      <c r="AC129" s="64">
        <f t="shared" si="153"/>
        <v>0</v>
      </c>
      <c r="AD129" s="64">
        <f t="shared" si="154"/>
        <v>0</v>
      </c>
      <c r="AE129" s="64">
        <f t="shared" si="155"/>
        <v>1633.52</v>
      </c>
      <c r="AF129" s="64">
        <f t="shared" si="156"/>
        <v>470.80380000000002</v>
      </c>
      <c r="AG129" s="64">
        <f t="shared" si="157"/>
        <v>0</v>
      </c>
      <c r="AH129" s="64">
        <f t="shared" si="158"/>
        <v>0</v>
      </c>
      <c r="AI129" s="65">
        <f t="shared" si="159"/>
        <v>0</v>
      </c>
      <c r="AJ129" s="65">
        <f t="shared" si="160"/>
        <v>0</v>
      </c>
      <c r="AK129" s="65">
        <f t="shared" si="161"/>
        <v>0</v>
      </c>
      <c r="AL129" s="148">
        <f t="shared" si="162"/>
        <v>0</v>
      </c>
      <c r="AM129" s="64">
        <f t="shared" si="163"/>
        <v>2104.3238000000001</v>
      </c>
      <c r="AN129" s="160">
        <f t="shared" si="164"/>
        <v>2104.3238000000001</v>
      </c>
      <c r="AO129" s="122">
        <f t="shared" si="110"/>
        <v>-0.14380000000028303</v>
      </c>
      <c r="AP129" s="66">
        <f t="shared" si="165"/>
        <v>100.00693144797948</v>
      </c>
      <c r="AQ129" s="97"/>
      <c r="AR129" s="97"/>
      <c r="AS129" s="97"/>
      <c r="AT129" s="97"/>
      <c r="AU129" s="97"/>
      <c r="AV129" s="97"/>
    </row>
    <row r="130" spans="1:48" x14ac:dyDescent="0.25">
      <c r="A130" s="56" t="s">
        <v>325</v>
      </c>
      <c r="B130" s="84" t="s">
        <v>326</v>
      </c>
      <c r="C130" s="58" t="s">
        <v>327</v>
      </c>
      <c r="D130" s="59" t="s">
        <v>81</v>
      </c>
      <c r="E130" s="60">
        <v>77.784000000000006</v>
      </c>
      <c r="F130" s="60"/>
      <c r="G130" s="60"/>
      <c r="H130" s="60"/>
      <c r="I130" s="60"/>
      <c r="J130" s="60"/>
      <c r="K130" s="60"/>
      <c r="L130" s="60">
        <v>49</v>
      </c>
      <c r="M130" s="60">
        <v>28.78</v>
      </c>
      <c r="N130" s="60"/>
      <c r="O130" s="60"/>
      <c r="P130" s="102"/>
      <c r="Q130" s="102"/>
      <c r="R130" s="102"/>
      <c r="S130" s="146"/>
      <c r="T130" s="62">
        <f t="shared" si="108"/>
        <v>77.78</v>
      </c>
      <c r="U130" s="62">
        <f t="shared" si="109"/>
        <v>77.78</v>
      </c>
      <c r="V130" s="129">
        <f t="shared" si="147"/>
        <v>4.0000000000048885E-3</v>
      </c>
      <c r="W130" s="63">
        <v>81.23</v>
      </c>
      <c r="X130" s="64">
        <f t="shared" si="148"/>
        <v>6318.39</v>
      </c>
      <c r="Y130" s="64">
        <f t="shared" si="149"/>
        <v>0</v>
      </c>
      <c r="Z130" s="64">
        <f t="shared" si="150"/>
        <v>0</v>
      </c>
      <c r="AA130" s="64">
        <f t="shared" si="151"/>
        <v>0</v>
      </c>
      <c r="AB130" s="64">
        <f t="shared" si="152"/>
        <v>0</v>
      </c>
      <c r="AC130" s="64">
        <f t="shared" si="153"/>
        <v>0</v>
      </c>
      <c r="AD130" s="64">
        <f t="shared" si="154"/>
        <v>0</v>
      </c>
      <c r="AE130" s="64">
        <f t="shared" si="155"/>
        <v>3980.27</v>
      </c>
      <c r="AF130" s="64">
        <f t="shared" si="156"/>
        <v>2337.7994000000003</v>
      </c>
      <c r="AG130" s="64">
        <f t="shared" si="157"/>
        <v>0</v>
      </c>
      <c r="AH130" s="64">
        <f t="shared" si="158"/>
        <v>0</v>
      </c>
      <c r="AI130" s="65">
        <f t="shared" si="159"/>
        <v>0</v>
      </c>
      <c r="AJ130" s="65">
        <f t="shared" si="160"/>
        <v>0</v>
      </c>
      <c r="AK130" s="65">
        <f t="shared" si="161"/>
        <v>0</v>
      </c>
      <c r="AL130" s="148">
        <f t="shared" si="162"/>
        <v>0</v>
      </c>
      <c r="AM130" s="64">
        <f t="shared" si="163"/>
        <v>6318.0694000000003</v>
      </c>
      <c r="AN130" s="160">
        <f t="shared" si="164"/>
        <v>6318.0694000000003</v>
      </c>
      <c r="AO130" s="122">
        <f t="shared" si="110"/>
        <v>0.3206000000000131</v>
      </c>
      <c r="AP130" s="66">
        <f t="shared" si="165"/>
        <v>99.994857554252789</v>
      </c>
      <c r="AQ130" s="97"/>
      <c r="AR130" s="97"/>
      <c r="AS130" s="97"/>
      <c r="AT130" s="97"/>
      <c r="AU130" s="97"/>
      <c r="AV130" s="97"/>
    </row>
    <row r="131" spans="1:48" x14ac:dyDescent="0.25">
      <c r="A131" s="56" t="s">
        <v>328</v>
      </c>
      <c r="B131" s="84" t="s">
        <v>329</v>
      </c>
      <c r="C131" s="58" t="s">
        <v>330</v>
      </c>
      <c r="D131" s="59" t="s">
        <v>81</v>
      </c>
      <c r="E131" s="60">
        <v>33.558</v>
      </c>
      <c r="F131" s="60"/>
      <c r="G131" s="60"/>
      <c r="H131" s="60"/>
      <c r="I131" s="60"/>
      <c r="J131" s="60"/>
      <c r="K131" s="60"/>
      <c r="L131" s="60">
        <v>18</v>
      </c>
      <c r="M131" s="60">
        <v>10</v>
      </c>
      <c r="N131" s="60"/>
      <c r="O131" s="60"/>
      <c r="P131" s="102"/>
      <c r="Q131" s="102"/>
      <c r="R131" s="102"/>
      <c r="S131" s="146"/>
      <c r="T131" s="62">
        <f t="shared" si="108"/>
        <v>28</v>
      </c>
      <c r="U131" s="62">
        <f t="shared" si="109"/>
        <v>28</v>
      </c>
      <c r="V131" s="129">
        <f t="shared" si="147"/>
        <v>5.5579999999999998</v>
      </c>
      <c r="W131" s="63">
        <v>29.22</v>
      </c>
      <c r="X131" s="64">
        <f t="shared" si="148"/>
        <v>980.56</v>
      </c>
      <c r="Y131" s="64">
        <f t="shared" si="149"/>
        <v>0</v>
      </c>
      <c r="Z131" s="64">
        <f t="shared" si="150"/>
        <v>0</v>
      </c>
      <c r="AA131" s="64">
        <f t="shared" si="151"/>
        <v>0</v>
      </c>
      <c r="AB131" s="64">
        <f t="shared" si="152"/>
        <v>0</v>
      </c>
      <c r="AC131" s="64">
        <f t="shared" si="153"/>
        <v>0</v>
      </c>
      <c r="AD131" s="64">
        <f t="shared" si="154"/>
        <v>0</v>
      </c>
      <c r="AE131" s="64">
        <f t="shared" si="155"/>
        <v>525.96</v>
      </c>
      <c r="AF131" s="64">
        <f t="shared" si="156"/>
        <v>292.2</v>
      </c>
      <c r="AG131" s="64">
        <f t="shared" si="157"/>
        <v>0</v>
      </c>
      <c r="AH131" s="64">
        <f t="shared" si="158"/>
        <v>0</v>
      </c>
      <c r="AI131" s="65">
        <f t="shared" si="159"/>
        <v>0</v>
      </c>
      <c r="AJ131" s="65">
        <f t="shared" si="160"/>
        <v>0</v>
      </c>
      <c r="AK131" s="65">
        <f t="shared" si="161"/>
        <v>0</v>
      </c>
      <c r="AL131" s="148">
        <f t="shared" si="162"/>
        <v>0</v>
      </c>
      <c r="AM131" s="64">
        <f t="shared" si="163"/>
        <v>818.16</v>
      </c>
      <c r="AN131" s="160">
        <f t="shared" si="164"/>
        <v>818.16</v>
      </c>
      <c r="AO131" s="122">
        <f t="shared" si="110"/>
        <v>162.39999999999998</v>
      </c>
      <c r="AP131" s="66">
        <f t="shared" si="165"/>
        <v>83.437630371297459</v>
      </c>
      <c r="AQ131" s="97"/>
      <c r="AR131" s="97"/>
      <c r="AS131" s="97"/>
      <c r="AT131" s="97"/>
      <c r="AU131" s="97"/>
      <c r="AV131" s="97"/>
    </row>
    <row r="132" spans="1:48" x14ac:dyDescent="0.25">
      <c r="A132" s="56" t="s">
        <v>331</v>
      </c>
      <c r="B132" s="84" t="s">
        <v>332</v>
      </c>
      <c r="C132" s="58" t="s">
        <v>333</v>
      </c>
      <c r="D132" s="59" t="s">
        <v>81</v>
      </c>
      <c r="E132" s="60">
        <v>44.173500000000004</v>
      </c>
      <c r="F132" s="60"/>
      <c r="G132" s="60"/>
      <c r="H132" s="60"/>
      <c r="I132" s="60"/>
      <c r="J132" s="60"/>
      <c r="K132" s="60"/>
      <c r="L132" s="60">
        <v>19</v>
      </c>
      <c r="M132" s="60">
        <v>19</v>
      </c>
      <c r="N132" s="60"/>
      <c r="O132" s="60"/>
      <c r="P132" s="102"/>
      <c r="Q132" s="102"/>
      <c r="R132" s="102"/>
      <c r="S132" s="146"/>
      <c r="T132" s="62">
        <f t="shared" si="108"/>
        <v>38</v>
      </c>
      <c r="U132" s="62">
        <f t="shared" si="109"/>
        <v>38</v>
      </c>
      <c r="V132" s="129">
        <f t="shared" si="147"/>
        <v>6.1735000000000042</v>
      </c>
      <c r="W132" s="63">
        <v>37.07</v>
      </c>
      <c r="X132" s="64">
        <f t="shared" si="148"/>
        <v>1637.51</v>
      </c>
      <c r="Y132" s="64">
        <f t="shared" si="149"/>
        <v>0</v>
      </c>
      <c r="Z132" s="64">
        <f t="shared" si="150"/>
        <v>0</v>
      </c>
      <c r="AA132" s="64">
        <f t="shared" si="151"/>
        <v>0</v>
      </c>
      <c r="AB132" s="64">
        <f t="shared" si="152"/>
        <v>0</v>
      </c>
      <c r="AC132" s="64">
        <f t="shared" si="153"/>
        <v>0</v>
      </c>
      <c r="AD132" s="64">
        <f t="shared" si="154"/>
        <v>0</v>
      </c>
      <c r="AE132" s="64">
        <f t="shared" si="155"/>
        <v>704.33</v>
      </c>
      <c r="AF132" s="64">
        <f t="shared" si="156"/>
        <v>704.33</v>
      </c>
      <c r="AG132" s="64">
        <f t="shared" si="157"/>
        <v>0</v>
      </c>
      <c r="AH132" s="64">
        <f t="shared" si="158"/>
        <v>0</v>
      </c>
      <c r="AI132" s="65">
        <f t="shared" si="159"/>
        <v>0</v>
      </c>
      <c r="AJ132" s="65">
        <f t="shared" si="160"/>
        <v>0</v>
      </c>
      <c r="AK132" s="65">
        <f t="shared" si="161"/>
        <v>0</v>
      </c>
      <c r="AL132" s="148">
        <f t="shared" si="162"/>
        <v>0</v>
      </c>
      <c r="AM132" s="64">
        <f t="shared" si="163"/>
        <v>1408.66</v>
      </c>
      <c r="AN132" s="160">
        <f t="shared" si="164"/>
        <v>1408.66</v>
      </c>
      <c r="AO132" s="122">
        <f t="shared" si="110"/>
        <v>228.84999999999991</v>
      </c>
      <c r="AP132" s="66">
        <f t="shared" si="165"/>
        <v>86.024426409498901</v>
      </c>
      <c r="AQ132" s="97"/>
      <c r="AR132" s="97"/>
      <c r="AS132" s="97"/>
      <c r="AT132" s="97"/>
      <c r="AU132" s="97"/>
      <c r="AV132" s="97"/>
    </row>
    <row r="133" spans="1:48" x14ac:dyDescent="0.25">
      <c r="A133" s="56" t="s">
        <v>334</v>
      </c>
      <c r="B133" s="84" t="s">
        <v>335</v>
      </c>
      <c r="C133" s="58" t="s">
        <v>336</v>
      </c>
      <c r="D133" s="59" t="s">
        <v>81</v>
      </c>
      <c r="E133" s="60">
        <v>77.343000000000004</v>
      </c>
      <c r="F133" s="60"/>
      <c r="G133" s="60"/>
      <c r="H133" s="60"/>
      <c r="I133" s="60"/>
      <c r="J133" s="60"/>
      <c r="K133" s="60"/>
      <c r="L133" s="60">
        <v>29</v>
      </c>
      <c r="M133" s="60">
        <v>25</v>
      </c>
      <c r="N133" s="60"/>
      <c r="O133" s="60"/>
      <c r="P133" s="102"/>
      <c r="Q133" s="102"/>
      <c r="R133" s="102"/>
      <c r="S133" s="146"/>
      <c r="T133" s="62">
        <f t="shared" si="108"/>
        <v>54</v>
      </c>
      <c r="U133" s="62">
        <f t="shared" si="109"/>
        <v>54</v>
      </c>
      <c r="V133" s="129">
        <f t="shared" si="147"/>
        <v>23.343000000000004</v>
      </c>
      <c r="W133" s="63">
        <v>45.43</v>
      </c>
      <c r="X133" s="64">
        <f t="shared" si="148"/>
        <v>3513.69</v>
      </c>
      <c r="Y133" s="64">
        <f t="shared" si="149"/>
        <v>0</v>
      </c>
      <c r="Z133" s="64">
        <f t="shared" si="150"/>
        <v>0</v>
      </c>
      <c r="AA133" s="64">
        <f t="shared" si="151"/>
        <v>0</v>
      </c>
      <c r="AB133" s="64">
        <f t="shared" si="152"/>
        <v>0</v>
      </c>
      <c r="AC133" s="64">
        <f t="shared" si="153"/>
        <v>0</v>
      </c>
      <c r="AD133" s="64">
        <f t="shared" si="154"/>
        <v>0</v>
      </c>
      <c r="AE133" s="64">
        <f t="shared" si="155"/>
        <v>1317.47</v>
      </c>
      <c r="AF133" s="64">
        <f t="shared" si="156"/>
        <v>1135.75</v>
      </c>
      <c r="AG133" s="64">
        <f t="shared" si="157"/>
        <v>0</v>
      </c>
      <c r="AH133" s="64">
        <f t="shared" si="158"/>
        <v>0</v>
      </c>
      <c r="AI133" s="65">
        <f t="shared" si="159"/>
        <v>0</v>
      </c>
      <c r="AJ133" s="65">
        <f t="shared" si="160"/>
        <v>0</v>
      </c>
      <c r="AK133" s="65">
        <f t="shared" si="161"/>
        <v>0</v>
      </c>
      <c r="AL133" s="148">
        <f t="shared" si="162"/>
        <v>0</v>
      </c>
      <c r="AM133" s="64">
        <f t="shared" si="163"/>
        <v>2453.2199999999998</v>
      </c>
      <c r="AN133" s="160">
        <f t="shared" si="164"/>
        <v>2453.2199999999998</v>
      </c>
      <c r="AO133" s="122">
        <f t="shared" si="110"/>
        <v>1060.4700000000003</v>
      </c>
      <c r="AP133" s="66">
        <f t="shared" si="165"/>
        <v>69.818858849540362</v>
      </c>
      <c r="AQ133" s="97"/>
      <c r="AR133" s="97"/>
      <c r="AS133" s="97"/>
      <c r="AT133" s="97"/>
      <c r="AU133" s="97"/>
      <c r="AV133" s="97"/>
    </row>
    <row r="134" spans="1:48" x14ac:dyDescent="0.25">
      <c r="A134" s="56" t="s">
        <v>337</v>
      </c>
      <c r="B134" s="84" t="s">
        <v>338</v>
      </c>
      <c r="C134" s="58" t="s">
        <v>339</v>
      </c>
      <c r="D134" s="59" t="s">
        <v>81</v>
      </c>
      <c r="E134" s="60">
        <v>207.2595</v>
      </c>
      <c r="F134" s="60"/>
      <c r="G134" s="60"/>
      <c r="H134" s="60"/>
      <c r="I134" s="60"/>
      <c r="J134" s="60"/>
      <c r="K134" s="60"/>
      <c r="L134" s="60">
        <v>120</v>
      </c>
      <c r="M134" s="60">
        <v>60</v>
      </c>
      <c r="N134" s="60"/>
      <c r="O134" s="60"/>
      <c r="P134" s="102">
        <f>'[15]Mem. de cálc.'!H1087</f>
        <v>0</v>
      </c>
      <c r="Q134" s="102"/>
      <c r="R134" s="102"/>
      <c r="S134" s="146"/>
      <c r="T134" s="62">
        <f t="shared" si="108"/>
        <v>180</v>
      </c>
      <c r="U134" s="62">
        <f t="shared" si="109"/>
        <v>180</v>
      </c>
      <c r="V134" s="129">
        <f t="shared" si="147"/>
        <v>27.259500000000003</v>
      </c>
      <c r="W134" s="63">
        <v>50.75</v>
      </c>
      <c r="X134" s="64">
        <f t="shared" si="148"/>
        <v>10518.42</v>
      </c>
      <c r="Y134" s="64">
        <f t="shared" si="149"/>
        <v>0</v>
      </c>
      <c r="Z134" s="64">
        <f t="shared" si="150"/>
        <v>0</v>
      </c>
      <c r="AA134" s="64">
        <f t="shared" si="151"/>
        <v>0</v>
      </c>
      <c r="AB134" s="64">
        <f t="shared" si="152"/>
        <v>0</v>
      </c>
      <c r="AC134" s="64">
        <f t="shared" si="153"/>
        <v>0</v>
      </c>
      <c r="AD134" s="64">
        <f t="shared" si="154"/>
        <v>0</v>
      </c>
      <c r="AE134" s="64">
        <f t="shared" si="155"/>
        <v>6090</v>
      </c>
      <c r="AF134" s="64">
        <f t="shared" si="156"/>
        <v>3045</v>
      </c>
      <c r="AG134" s="64">
        <f t="shared" si="157"/>
        <v>0</v>
      </c>
      <c r="AH134" s="64">
        <f t="shared" si="158"/>
        <v>0</v>
      </c>
      <c r="AI134" s="65">
        <f t="shared" si="159"/>
        <v>0</v>
      </c>
      <c r="AJ134" s="65">
        <f t="shared" si="160"/>
        <v>0</v>
      </c>
      <c r="AK134" s="65">
        <f t="shared" si="161"/>
        <v>0</v>
      </c>
      <c r="AL134" s="148">
        <f t="shared" si="162"/>
        <v>0</v>
      </c>
      <c r="AM134" s="64">
        <f t="shared" si="163"/>
        <v>9135</v>
      </c>
      <c r="AN134" s="160">
        <f t="shared" si="164"/>
        <v>9135</v>
      </c>
      <c r="AO134" s="122">
        <f t="shared" si="110"/>
        <v>1383.42</v>
      </c>
      <c r="AP134" s="66">
        <f t="shared" si="165"/>
        <v>86.847647514347955</v>
      </c>
      <c r="AQ134" s="97"/>
      <c r="AR134" s="97"/>
      <c r="AS134" s="97"/>
      <c r="AT134" s="97"/>
      <c r="AU134" s="97"/>
      <c r="AV134" s="97"/>
    </row>
    <row r="135" spans="1:48" x14ac:dyDescent="0.25">
      <c r="A135" s="56" t="s">
        <v>340</v>
      </c>
      <c r="B135" s="84" t="s">
        <v>341</v>
      </c>
      <c r="C135" s="58" t="s">
        <v>342</v>
      </c>
      <c r="D135" s="59" t="s">
        <v>81</v>
      </c>
      <c r="E135" s="60">
        <v>12.652500000000002</v>
      </c>
      <c r="F135" s="60"/>
      <c r="G135" s="60"/>
      <c r="H135" s="60"/>
      <c r="I135" s="60"/>
      <c r="J135" s="60"/>
      <c r="K135" s="60"/>
      <c r="L135" s="60"/>
      <c r="M135" s="60">
        <v>12.65</v>
      </c>
      <c r="N135" s="60"/>
      <c r="O135" s="60"/>
      <c r="P135" s="102"/>
      <c r="Q135" s="102"/>
      <c r="R135" s="102"/>
      <c r="S135" s="146"/>
      <c r="T135" s="62">
        <f t="shared" si="108"/>
        <v>12.65</v>
      </c>
      <c r="U135" s="62">
        <f t="shared" si="109"/>
        <v>12.65</v>
      </c>
      <c r="V135" s="129">
        <f t="shared" si="147"/>
        <v>2.500000000001279E-3</v>
      </c>
      <c r="W135" s="63">
        <v>88.04</v>
      </c>
      <c r="X135" s="64">
        <f t="shared" si="148"/>
        <v>1113.93</v>
      </c>
      <c r="Y135" s="64">
        <f t="shared" si="149"/>
        <v>0</v>
      </c>
      <c r="Z135" s="64">
        <f t="shared" si="150"/>
        <v>0</v>
      </c>
      <c r="AA135" s="64">
        <f t="shared" si="151"/>
        <v>0</v>
      </c>
      <c r="AB135" s="64">
        <f t="shared" si="152"/>
        <v>0</v>
      </c>
      <c r="AC135" s="64">
        <f t="shared" si="153"/>
        <v>0</v>
      </c>
      <c r="AD135" s="64">
        <f t="shared" si="154"/>
        <v>0</v>
      </c>
      <c r="AE135" s="64">
        <f t="shared" si="155"/>
        <v>0</v>
      </c>
      <c r="AF135" s="64">
        <f t="shared" si="156"/>
        <v>1113.7060000000001</v>
      </c>
      <c r="AG135" s="64">
        <f t="shared" si="157"/>
        <v>0</v>
      </c>
      <c r="AH135" s="64">
        <f t="shared" si="158"/>
        <v>0</v>
      </c>
      <c r="AI135" s="65">
        <f t="shared" si="159"/>
        <v>0</v>
      </c>
      <c r="AJ135" s="65">
        <f t="shared" si="160"/>
        <v>0</v>
      </c>
      <c r="AK135" s="65">
        <f t="shared" si="161"/>
        <v>0</v>
      </c>
      <c r="AL135" s="148">
        <f t="shared" si="162"/>
        <v>0</v>
      </c>
      <c r="AM135" s="64">
        <f t="shared" si="163"/>
        <v>1113.7060000000001</v>
      </c>
      <c r="AN135" s="160">
        <f t="shared" si="164"/>
        <v>1113.7060000000001</v>
      </c>
      <c r="AO135" s="122">
        <f t="shared" si="110"/>
        <v>0.2239999999999327</v>
      </c>
      <c r="AP135" s="66">
        <f t="shared" si="165"/>
        <v>99.980241059079219</v>
      </c>
      <c r="AQ135" s="97"/>
      <c r="AR135" s="97"/>
      <c r="AS135" s="97"/>
      <c r="AT135" s="97"/>
      <c r="AU135" s="97"/>
      <c r="AV135" s="97"/>
    </row>
    <row r="136" spans="1:48" x14ac:dyDescent="0.25">
      <c r="A136" s="56" t="s">
        <v>343</v>
      </c>
      <c r="B136" s="84" t="s">
        <v>344</v>
      </c>
      <c r="C136" s="58" t="s">
        <v>345</v>
      </c>
      <c r="D136" s="59" t="s">
        <v>94</v>
      </c>
      <c r="E136" s="60">
        <v>15</v>
      </c>
      <c r="F136" s="60"/>
      <c r="G136" s="60"/>
      <c r="H136" s="60"/>
      <c r="I136" s="60"/>
      <c r="J136" s="60"/>
      <c r="K136" s="60"/>
      <c r="L136" s="60">
        <v>2</v>
      </c>
      <c r="M136" s="60">
        <v>6</v>
      </c>
      <c r="N136" s="60"/>
      <c r="O136" s="60"/>
      <c r="P136" s="102"/>
      <c r="Q136" s="102"/>
      <c r="R136" s="102"/>
      <c r="S136" s="146"/>
      <c r="T136" s="62">
        <f t="shared" si="108"/>
        <v>8</v>
      </c>
      <c r="U136" s="62">
        <f t="shared" si="109"/>
        <v>8</v>
      </c>
      <c r="V136" s="129">
        <f t="shared" si="147"/>
        <v>7</v>
      </c>
      <c r="W136" s="63">
        <v>99.76</v>
      </c>
      <c r="X136" s="64">
        <f t="shared" si="148"/>
        <v>1496.4</v>
      </c>
      <c r="Y136" s="64">
        <f t="shared" si="149"/>
        <v>0</v>
      </c>
      <c r="Z136" s="64">
        <f t="shared" si="150"/>
        <v>0</v>
      </c>
      <c r="AA136" s="64">
        <f t="shared" si="151"/>
        <v>0</v>
      </c>
      <c r="AB136" s="64">
        <f t="shared" si="152"/>
        <v>0</v>
      </c>
      <c r="AC136" s="64">
        <f t="shared" si="153"/>
        <v>0</v>
      </c>
      <c r="AD136" s="64">
        <f t="shared" si="154"/>
        <v>0</v>
      </c>
      <c r="AE136" s="64">
        <f t="shared" si="155"/>
        <v>199.52</v>
      </c>
      <c r="AF136" s="64">
        <f t="shared" si="156"/>
        <v>598.56000000000006</v>
      </c>
      <c r="AG136" s="64">
        <f t="shared" si="157"/>
        <v>0</v>
      </c>
      <c r="AH136" s="64">
        <f t="shared" si="158"/>
        <v>0</v>
      </c>
      <c r="AI136" s="65">
        <f t="shared" si="159"/>
        <v>0</v>
      </c>
      <c r="AJ136" s="65">
        <f t="shared" si="160"/>
        <v>0</v>
      </c>
      <c r="AK136" s="65">
        <f t="shared" si="161"/>
        <v>0</v>
      </c>
      <c r="AL136" s="148">
        <f t="shared" si="162"/>
        <v>0</v>
      </c>
      <c r="AM136" s="64">
        <f t="shared" si="163"/>
        <v>798.08</v>
      </c>
      <c r="AN136" s="160">
        <f t="shared" si="164"/>
        <v>798.08</v>
      </c>
      <c r="AO136" s="122">
        <f t="shared" si="110"/>
        <v>698.32</v>
      </c>
      <c r="AP136" s="66">
        <f t="shared" si="165"/>
        <v>53.333333333333336</v>
      </c>
      <c r="AQ136" s="97"/>
      <c r="AR136" s="97"/>
      <c r="AS136" s="97"/>
      <c r="AT136" s="97"/>
      <c r="AU136" s="97"/>
      <c r="AV136" s="97"/>
    </row>
    <row r="137" spans="1:48" x14ac:dyDescent="0.25">
      <c r="A137" s="56" t="s">
        <v>346</v>
      </c>
      <c r="B137" s="84" t="s">
        <v>347</v>
      </c>
      <c r="C137" s="58" t="s">
        <v>348</v>
      </c>
      <c r="D137" s="59" t="s">
        <v>94</v>
      </c>
      <c r="E137" s="60">
        <v>5</v>
      </c>
      <c r="F137" s="60"/>
      <c r="G137" s="60"/>
      <c r="H137" s="60"/>
      <c r="I137" s="60"/>
      <c r="J137" s="60"/>
      <c r="K137" s="60"/>
      <c r="L137" s="60"/>
      <c r="M137" s="60">
        <v>5</v>
      </c>
      <c r="N137" s="60"/>
      <c r="O137" s="60"/>
      <c r="P137" s="102"/>
      <c r="Q137" s="102"/>
      <c r="R137" s="102"/>
      <c r="S137" s="146"/>
      <c r="T137" s="62">
        <f t="shared" si="108"/>
        <v>5</v>
      </c>
      <c r="U137" s="62">
        <f t="shared" si="109"/>
        <v>5</v>
      </c>
      <c r="V137" s="129">
        <f t="shared" si="147"/>
        <v>0</v>
      </c>
      <c r="W137" s="63">
        <v>58.73</v>
      </c>
      <c r="X137" s="64">
        <f t="shared" si="148"/>
        <v>293.64999999999998</v>
      </c>
      <c r="Y137" s="64">
        <f t="shared" si="149"/>
        <v>0</v>
      </c>
      <c r="Z137" s="64">
        <f t="shared" si="150"/>
        <v>0</v>
      </c>
      <c r="AA137" s="64">
        <f t="shared" si="151"/>
        <v>0</v>
      </c>
      <c r="AB137" s="64">
        <f t="shared" si="152"/>
        <v>0</v>
      </c>
      <c r="AC137" s="64">
        <f t="shared" si="153"/>
        <v>0</v>
      </c>
      <c r="AD137" s="64">
        <f t="shared" si="154"/>
        <v>0</v>
      </c>
      <c r="AE137" s="64">
        <f t="shared" si="155"/>
        <v>0</v>
      </c>
      <c r="AF137" s="64">
        <f t="shared" si="156"/>
        <v>293.64999999999998</v>
      </c>
      <c r="AG137" s="64">
        <f t="shared" si="157"/>
        <v>0</v>
      </c>
      <c r="AH137" s="64">
        <f t="shared" si="158"/>
        <v>0</v>
      </c>
      <c r="AI137" s="65">
        <f t="shared" si="159"/>
        <v>0</v>
      </c>
      <c r="AJ137" s="65">
        <f t="shared" si="160"/>
        <v>0</v>
      </c>
      <c r="AK137" s="65">
        <f t="shared" si="161"/>
        <v>0</v>
      </c>
      <c r="AL137" s="148">
        <f t="shared" si="162"/>
        <v>0</v>
      </c>
      <c r="AM137" s="64">
        <f t="shared" si="163"/>
        <v>293.64999999999998</v>
      </c>
      <c r="AN137" s="160">
        <f t="shared" si="164"/>
        <v>293.64999999999998</v>
      </c>
      <c r="AO137" s="122">
        <f t="shared" si="110"/>
        <v>0</v>
      </c>
      <c r="AP137" s="66">
        <f t="shared" si="165"/>
        <v>100</v>
      </c>
      <c r="AQ137" s="97"/>
      <c r="AR137" s="97"/>
      <c r="AS137" s="97"/>
      <c r="AT137" s="97"/>
      <c r="AU137" s="97"/>
      <c r="AV137" s="97"/>
    </row>
    <row r="138" spans="1:48" x14ac:dyDescent="0.25">
      <c r="A138" s="56">
        <v>83645</v>
      </c>
      <c r="B138" s="84" t="s">
        <v>349</v>
      </c>
      <c r="C138" s="58" t="s">
        <v>350</v>
      </c>
      <c r="D138" s="59" t="s">
        <v>94</v>
      </c>
      <c r="E138" s="60">
        <v>1</v>
      </c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102"/>
      <c r="Q138" s="102"/>
      <c r="R138" s="102"/>
      <c r="S138" s="146"/>
      <c r="T138" s="62">
        <f t="shared" si="108"/>
        <v>0</v>
      </c>
      <c r="U138" s="62">
        <f t="shared" si="109"/>
        <v>0</v>
      </c>
      <c r="V138" s="129">
        <f t="shared" si="147"/>
        <v>1</v>
      </c>
      <c r="W138" s="63">
        <v>1747.87</v>
      </c>
      <c r="X138" s="64">
        <f t="shared" si="148"/>
        <v>1747.87</v>
      </c>
      <c r="Y138" s="64">
        <f t="shared" si="149"/>
        <v>0</v>
      </c>
      <c r="Z138" s="64">
        <f t="shared" si="150"/>
        <v>0</v>
      </c>
      <c r="AA138" s="64">
        <f t="shared" si="151"/>
        <v>0</v>
      </c>
      <c r="AB138" s="64">
        <f t="shared" si="152"/>
        <v>0</v>
      </c>
      <c r="AC138" s="64">
        <f t="shared" si="153"/>
        <v>0</v>
      </c>
      <c r="AD138" s="64">
        <f t="shared" si="154"/>
        <v>0</v>
      </c>
      <c r="AE138" s="64">
        <f t="shared" si="155"/>
        <v>0</v>
      </c>
      <c r="AF138" s="64">
        <f t="shared" si="156"/>
        <v>0</v>
      </c>
      <c r="AG138" s="64">
        <f t="shared" si="157"/>
        <v>0</v>
      </c>
      <c r="AH138" s="64">
        <f t="shared" si="158"/>
        <v>0</v>
      </c>
      <c r="AI138" s="65">
        <f t="shared" si="159"/>
        <v>0</v>
      </c>
      <c r="AJ138" s="65">
        <f t="shared" si="160"/>
        <v>0</v>
      </c>
      <c r="AK138" s="65">
        <f t="shared" si="161"/>
        <v>0</v>
      </c>
      <c r="AL138" s="148">
        <f t="shared" si="162"/>
        <v>0</v>
      </c>
      <c r="AM138" s="64">
        <f t="shared" si="163"/>
        <v>0</v>
      </c>
      <c r="AN138" s="160">
        <f t="shared" si="164"/>
        <v>0</v>
      </c>
      <c r="AO138" s="122">
        <f t="shared" si="110"/>
        <v>1747.87</v>
      </c>
      <c r="AP138" s="66">
        <f t="shared" si="165"/>
        <v>0</v>
      </c>
      <c r="AQ138" s="97"/>
      <c r="AR138" s="97"/>
      <c r="AS138" s="97"/>
      <c r="AT138" s="97"/>
      <c r="AU138" s="97"/>
      <c r="AV138" s="97"/>
    </row>
    <row r="139" spans="1:48" x14ac:dyDescent="0.25">
      <c r="A139" s="56" t="s">
        <v>204</v>
      </c>
      <c r="B139" s="84" t="s">
        <v>351</v>
      </c>
      <c r="C139" s="58" t="s">
        <v>352</v>
      </c>
      <c r="D139" s="59" t="s">
        <v>94</v>
      </c>
      <c r="E139" s="60">
        <v>1</v>
      </c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102">
        <v>1</v>
      </c>
      <c r="Q139" s="102"/>
      <c r="R139" s="102"/>
      <c r="S139" s="146"/>
      <c r="T139" s="62">
        <f t="shared" si="108"/>
        <v>1</v>
      </c>
      <c r="U139" s="62">
        <f t="shared" si="109"/>
        <v>1</v>
      </c>
      <c r="V139" s="129">
        <f t="shared" si="147"/>
        <v>0</v>
      </c>
      <c r="W139" s="63">
        <v>55504.55</v>
      </c>
      <c r="X139" s="64">
        <f t="shared" si="148"/>
        <v>55504.55</v>
      </c>
      <c r="Y139" s="64">
        <f t="shared" si="149"/>
        <v>0</v>
      </c>
      <c r="Z139" s="64">
        <f t="shared" si="150"/>
        <v>0</v>
      </c>
      <c r="AA139" s="64">
        <f t="shared" si="151"/>
        <v>0</v>
      </c>
      <c r="AB139" s="64">
        <f t="shared" si="152"/>
        <v>0</v>
      </c>
      <c r="AC139" s="64">
        <f t="shared" si="153"/>
        <v>0</v>
      </c>
      <c r="AD139" s="64">
        <f t="shared" si="154"/>
        <v>0</v>
      </c>
      <c r="AE139" s="64">
        <f t="shared" si="155"/>
        <v>0</v>
      </c>
      <c r="AF139" s="64">
        <f t="shared" si="156"/>
        <v>0</v>
      </c>
      <c r="AG139" s="64">
        <f t="shared" si="157"/>
        <v>0</v>
      </c>
      <c r="AH139" s="64">
        <f t="shared" si="158"/>
        <v>0</v>
      </c>
      <c r="AI139" s="65">
        <f t="shared" si="159"/>
        <v>55504.55</v>
      </c>
      <c r="AJ139" s="65">
        <f t="shared" si="160"/>
        <v>0</v>
      </c>
      <c r="AK139" s="65">
        <f t="shared" si="161"/>
        <v>0</v>
      </c>
      <c r="AL139" s="148">
        <f t="shared" si="162"/>
        <v>0</v>
      </c>
      <c r="AM139" s="64">
        <f t="shared" si="163"/>
        <v>55504.55</v>
      </c>
      <c r="AN139" s="160">
        <f t="shared" si="164"/>
        <v>55504.55</v>
      </c>
      <c r="AO139" s="122">
        <f t="shared" si="110"/>
        <v>0</v>
      </c>
      <c r="AP139" s="66">
        <f t="shared" si="165"/>
        <v>100</v>
      </c>
      <c r="AQ139" s="97"/>
      <c r="AR139" s="97"/>
      <c r="AS139" s="97"/>
      <c r="AT139" s="97"/>
      <c r="AU139" s="97"/>
      <c r="AV139" s="97"/>
    </row>
    <row r="140" spans="1:48" x14ac:dyDescent="0.25">
      <c r="A140" s="43"/>
      <c r="B140" s="43"/>
      <c r="C140" s="45" t="s">
        <v>353</v>
      </c>
      <c r="D140" s="45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100"/>
      <c r="Q140" s="100"/>
      <c r="R140" s="100"/>
      <c r="S140" s="142"/>
      <c r="T140" s="70">
        <f t="shared" si="108"/>
        <v>0</v>
      </c>
      <c r="U140" s="70">
        <f t="shared" si="109"/>
        <v>0</v>
      </c>
      <c r="V140" s="71"/>
      <c r="W140" s="71"/>
      <c r="X140" s="73">
        <f t="shared" ref="X140" si="166">SUM(X119:X139)</f>
        <v>100346.44</v>
      </c>
      <c r="Y140" s="73">
        <f>SUM(Y119:Y139)</f>
        <v>0</v>
      </c>
      <c r="Z140" s="73">
        <f t="shared" ref="Z140:AM140" si="167">SUM(Z119:Z139)</f>
        <v>0</v>
      </c>
      <c r="AA140" s="73">
        <f t="shared" si="167"/>
        <v>0</v>
      </c>
      <c r="AB140" s="73">
        <f t="shared" si="167"/>
        <v>0</v>
      </c>
      <c r="AC140" s="73">
        <f t="shared" si="167"/>
        <v>0</v>
      </c>
      <c r="AD140" s="73">
        <f t="shared" si="167"/>
        <v>0</v>
      </c>
      <c r="AE140" s="73">
        <f t="shared" si="167"/>
        <v>16172.9148</v>
      </c>
      <c r="AF140" s="73">
        <f t="shared" si="167"/>
        <v>18249.518736377802</v>
      </c>
      <c r="AG140" s="73">
        <f t="shared" si="167"/>
        <v>0</v>
      </c>
      <c r="AH140" s="73">
        <f t="shared" si="167"/>
        <v>0</v>
      </c>
      <c r="AI140" s="73">
        <f t="shared" si="167"/>
        <v>55504.55</v>
      </c>
      <c r="AJ140" s="73">
        <f t="shared" si="167"/>
        <v>0</v>
      </c>
      <c r="AK140" s="73">
        <f t="shared" si="167"/>
        <v>0</v>
      </c>
      <c r="AL140" s="149">
        <f t="shared" si="167"/>
        <v>0</v>
      </c>
      <c r="AM140" s="73">
        <f t="shared" si="167"/>
        <v>89926.983536377811</v>
      </c>
      <c r="AN140" s="160">
        <f>SUBTOTAL(9,AN119:AN139)</f>
        <v>89926.983536377811</v>
      </c>
      <c r="AO140" s="122">
        <f t="shared" si="110"/>
        <v>10419.456463622191</v>
      </c>
      <c r="AP140" s="66"/>
      <c r="AQ140" s="165">
        <f>AN140+AO140</f>
        <v>100346.44</v>
      </c>
      <c r="AR140" s="165">
        <f>X140</f>
        <v>100346.44</v>
      </c>
      <c r="AS140" s="55"/>
      <c r="AT140" s="55"/>
      <c r="AU140" s="55"/>
      <c r="AV140" s="55"/>
    </row>
    <row r="141" spans="1:48" x14ac:dyDescent="0.25">
      <c r="A141" s="90"/>
      <c r="B141" s="91"/>
      <c r="C141" s="98"/>
      <c r="D141" s="92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102"/>
      <c r="Q141" s="102"/>
      <c r="R141" s="102"/>
      <c r="S141" s="146"/>
      <c r="T141" s="62">
        <f t="shared" si="108"/>
        <v>0</v>
      </c>
      <c r="U141" s="62">
        <f t="shared" si="109"/>
        <v>0</v>
      </c>
      <c r="V141" s="129"/>
      <c r="W141" s="103"/>
      <c r="X141" s="80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5"/>
      <c r="AJ141" s="65"/>
      <c r="AK141" s="65"/>
      <c r="AL141" s="148"/>
      <c r="AM141" s="64"/>
      <c r="AN141" s="160">
        <f t="shared" si="164"/>
        <v>0</v>
      </c>
      <c r="AO141" s="122">
        <f t="shared" si="110"/>
        <v>0</v>
      </c>
      <c r="AP141" s="66"/>
      <c r="AQ141" s="97"/>
      <c r="AR141" s="97"/>
      <c r="AS141" s="97"/>
      <c r="AT141" s="97"/>
      <c r="AU141" s="97"/>
      <c r="AV141" s="97"/>
    </row>
    <row r="142" spans="1:48" x14ac:dyDescent="0.25">
      <c r="A142" s="43"/>
      <c r="B142" s="43" t="s">
        <v>8</v>
      </c>
      <c r="C142" s="105" t="s">
        <v>354</v>
      </c>
      <c r="D142" s="45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100"/>
      <c r="Q142" s="100"/>
      <c r="R142" s="100"/>
      <c r="S142" s="142"/>
      <c r="T142" s="70">
        <f t="shared" ref="T142:T205" si="168">F142+G142+H142+I142+J142+K142+L142+M142+N142+O142+P142+Q142+R142</f>
        <v>0</v>
      </c>
      <c r="U142" s="70">
        <f t="shared" ref="U142:U205" si="169">T142+S142</f>
        <v>0</v>
      </c>
      <c r="V142" s="71"/>
      <c r="W142" s="71"/>
      <c r="X142" s="82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2"/>
      <c r="AJ142" s="72"/>
      <c r="AK142" s="72"/>
      <c r="AL142" s="149"/>
      <c r="AM142" s="72"/>
      <c r="AN142" s="160">
        <f t="shared" si="164"/>
        <v>0</v>
      </c>
      <c r="AO142" s="122">
        <f t="shared" ref="AO142:AO205" si="170">X142-AN142</f>
        <v>0</v>
      </c>
      <c r="AP142" s="66"/>
      <c r="AQ142" s="55"/>
      <c r="AR142" s="55"/>
      <c r="AS142" s="55"/>
      <c r="AT142" s="55"/>
      <c r="AU142" s="55"/>
      <c r="AV142" s="55"/>
    </row>
    <row r="143" spans="1:48" x14ac:dyDescent="0.25">
      <c r="A143" s="56" t="s">
        <v>355</v>
      </c>
      <c r="B143" s="84" t="s">
        <v>356</v>
      </c>
      <c r="C143" s="58" t="s">
        <v>357</v>
      </c>
      <c r="D143" s="59" t="s">
        <v>94</v>
      </c>
      <c r="E143" s="60">
        <v>148</v>
      </c>
      <c r="F143" s="60"/>
      <c r="G143" s="60"/>
      <c r="H143" s="60"/>
      <c r="I143" s="60"/>
      <c r="J143" s="60"/>
      <c r="K143" s="60"/>
      <c r="L143" s="60"/>
      <c r="M143" s="60"/>
      <c r="N143" s="60"/>
      <c r="O143" s="60">
        <v>50</v>
      </c>
      <c r="P143" s="102"/>
      <c r="Q143" s="102"/>
      <c r="R143" s="102"/>
      <c r="S143" s="146">
        <v>98</v>
      </c>
      <c r="T143" s="62">
        <f t="shared" si="168"/>
        <v>50</v>
      </c>
      <c r="U143" s="62">
        <f t="shared" si="169"/>
        <v>148</v>
      </c>
      <c r="V143" s="129">
        <f t="shared" ref="V143:V187" si="171">E143-U143</f>
        <v>0</v>
      </c>
      <c r="W143" s="63">
        <v>7.33</v>
      </c>
      <c r="X143" s="64">
        <f t="shared" ref="X143:X187" si="172">TRUNC(ROUND(E143*W143,2),2)</f>
        <v>1084.8399999999999</v>
      </c>
      <c r="Y143" s="64">
        <f t="shared" ref="Y143:Y187" si="173">F143*W143</f>
        <v>0</v>
      </c>
      <c r="Z143" s="64">
        <f t="shared" ref="Z143:Z187" si="174">G143*W143</f>
        <v>0</v>
      </c>
      <c r="AA143" s="64">
        <f t="shared" ref="AA143:AA187" si="175">H143*W143</f>
        <v>0</v>
      </c>
      <c r="AB143" s="64">
        <f t="shared" ref="AB143:AB187" si="176">I143*W143</f>
        <v>0</v>
      </c>
      <c r="AC143" s="64">
        <f t="shared" ref="AC143:AC187" si="177">J143*W143</f>
        <v>0</v>
      </c>
      <c r="AD143" s="64">
        <f t="shared" ref="AD143:AD187" si="178">K143*W143</f>
        <v>0</v>
      </c>
      <c r="AE143" s="64">
        <f t="shared" ref="AE143:AE187" si="179">L143*W143</f>
        <v>0</v>
      </c>
      <c r="AF143" s="64">
        <f t="shared" ref="AF143:AF187" si="180">M143*W143</f>
        <v>0</v>
      </c>
      <c r="AG143" s="64">
        <f t="shared" ref="AG143:AG187" si="181">N143*W143</f>
        <v>0</v>
      </c>
      <c r="AH143" s="64">
        <f t="shared" ref="AH143:AH187" si="182">O143*W143</f>
        <v>366.5</v>
      </c>
      <c r="AI143" s="65">
        <f t="shared" ref="AI143:AI187" si="183">TRUNC(ROUND(P143*W143,2),2)</f>
        <v>0</v>
      </c>
      <c r="AJ143" s="65">
        <f t="shared" ref="AJ143:AJ187" si="184">Q143*W143</f>
        <v>0</v>
      </c>
      <c r="AK143" s="65">
        <f t="shared" ref="AK143:AK187" si="185">R144*W143</f>
        <v>0</v>
      </c>
      <c r="AL143" s="148">
        <f t="shared" ref="AL143:AL187" si="186">S143*W143</f>
        <v>718.34</v>
      </c>
      <c r="AM143" s="64">
        <f t="shared" ref="AM143:AM187" si="187">T143*W143</f>
        <v>366.5</v>
      </c>
      <c r="AN143" s="160">
        <f t="shared" si="164"/>
        <v>1084.8400000000001</v>
      </c>
      <c r="AO143" s="122">
        <f t="shared" si="170"/>
        <v>0</v>
      </c>
      <c r="AP143" s="66">
        <f t="shared" ref="AP143:AP187" si="188">(U143*100)/E143</f>
        <v>100</v>
      </c>
      <c r="AQ143" s="163">
        <f>AM143+AL143</f>
        <v>1084.8400000000001</v>
      </c>
      <c r="AR143" s="97"/>
      <c r="AS143" s="97"/>
      <c r="AT143" s="97"/>
      <c r="AU143" s="97"/>
      <c r="AV143" s="97"/>
    </row>
    <row r="144" spans="1:48" x14ac:dyDescent="0.25">
      <c r="A144" s="56" t="s">
        <v>358</v>
      </c>
      <c r="B144" s="84" t="s">
        <v>359</v>
      </c>
      <c r="C144" s="58" t="s">
        <v>360</v>
      </c>
      <c r="D144" s="59" t="s">
        <v>94</v>
      </c>
      <c r="E144" s="60">
        <v>10</v>
      </c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102"/>
      <c r="Q144" s="102"/>
      <c r="R144" s="102"/>
      <c r="S144" s="146">
        <v>10</v>
      </c>
      <c r="T144" s="62">
        <f t="shared" si="168"/>
        <v>0</v>
      </c>
      <c r="U144" s="62">
        <f t="shared" si="169"/>
        <v>10</v>
      </c>
      <c r="V144" s="129">
        <f t="shared" si="171"/>
        <v>0</v>
      </c>
      <c r="W144" s="63">
        <v>12.58</v>
      </c>
      <c r="X144" s="64">
        <f t="shared" si="172"/>
        <v>125.8</v>
      </c>
      <c r="Y144" s="64">
        <f t="shared" si="173"/>
        <v>0</v>
      </c>
      <c r="Z144" s="64">
        <f t="shared" si="174"/>
        <v>0</v>
      </c>
      <c r="AA144" s="64">
        <f t="shared" si="175"/>
        <v>0</v>
      </c>
      <c r="AB144" s="64">
        <f t="shared" si="176"/>
        <v>0</v>
      </c>
      <c r="AC144" s="64">
        <f t="shared" si="177"/>
        <v>0</v>
      </c>
      <c r="AD144" s="64">
        <f t="shared" si="178"/>
        <v>0</v>
      </c>
      <c r="AE144" s="64">
        <f t="shared" si="179"/>
        <v>0</v>
      </c>
      <c r="AF144" s="64">
        <f t="shared" si="180"/>
        <v>0</v>
      </c>
      <c r="AG144" s="64">
        <f t="shared" si="181"/>
        <v>0</v>
      </c>
      <c r="AH144" s="64">
        <f t="shared" si="182"/>
        <v>0</v>
      </c>
      <c r="AI144" s="65">
        <f t="shared" si="183"/>
        <v>0</v>
      </c>
      <c r="AJ144" s="65">
        <f t="shared" si="184"/>
        <v>0</v>
      </c>
      <c r="AK144" s="65">
        <f t="shared" si="185"/>
        <v>0</v>
      </c>
      <c r="AL144" s="148">
        <f t="shared" si="186"/>
        <v>125.8</v>
      </c>
      <c r="AM144" s="64">
        <f t="shared" si="187"/>
        <v>0</v>
      </c>
      <c r="AN144" s="160">
        <f t="shared" si="164"/>
        <v>125.8</v>
      </c>
      <c r="AO144" s="122">
        <f t="shared" si="170"/>
        <v>0</v>
      </c>
      <c r="AP144" s="66">
        <f t="shared" si="188"/>
        <v>100</v>
      </c>
      <c r="AQ144" s="97"/>
      <c r="AR144" s="97"/>
      <c r="AS144" s="97"/>
      <c r="AT144" s="97"/>
      <c r="AU144" s="97"/>
      <c r="AV144" s="97"/>
    </row>
    <row r="145" spans="1:48" x14ac:dyDescent="0.25">
      <c r="A145" s="56" t="s">
        <v>361</v>
      </c>
      <c r="B145" s="84" t="s">
        <v>362</v>
      </c>
      <c r="C145" s="58" t="s">
        <v>363</v>
      </c>
      <c r="D145" s="59" t="s">
        <v>94</v>
      </c>
      <c r="E145" s="60">
        <v>118</v>
      </c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102"/>
      <c r="Q145" s="102"/>
      <c r="R145" s="102"/>
      <c r="S145" s="146"/>
      <c r="T145" s="62">
        <f t="shared" si="168"/>
        <v>0</v>
      </c>
      <c r="U145" s="62">
        <f t="shared" si="169"/>
        <v>0</v>
      </c>
      <c r="V145" s="129">
        <f t="shared" si="171"/>
        <v>118</v>
      </c>
      <c r="W145" s="63">
        <v>10.039999999999999</v>
      </c>
      <c r="X145" s="64">
        <f t="shared" si="172"/>
        <v>1184.72</v>
      </c>
      <c r="Y145" s="64">
        <f t="shared" si="173"/>
        <v>0</v>
      </c>
      <c r="Z145" s="64">
        <f t="shared" si="174"/>
        <v>0</v>
      </c>
      <c r="AA145" s="64">
        <f t="shared" si="175"/>
        <v>0</v>
      </c>
      <c r="AB145" s="64">
        <f t="shared" si="176"/>
        <v>0</v>
      </c>
      <c r="AC145" s="64">
        <f t="shared" si="177"/>
        <v>0</v>
      </c>
      <c r="AD145" s="64">
        <f t="shared" si="178"/>
        <v>0</v>
      </c>
      <c r="AE145" s="64">
        <f t="shared" si="179"/>
        <v>0</v>
      </c>
      <c r="AF145" s="64">
        <f t="shared" si="180"/>
        <v>0</v>
      </c>
      <c r="AG145" s="64">
        <f t="shared" si="181"/>
        <v>0</v>
      </c>
      <c r="AH145" s="64">
        <f t="shared" si="182"/>
        <v>0</v>
      </c>
      <c r="AI145" s="65">
        <f t="shared" si="183"/>
        <v>0</v>
      </c>
      <c r="AJ145" s="65">
        <f t="shared" si="184"/>
        <v>0</v>
      </c>
      <c r="AK145" s="65">
        <f t="shared" si="185"/>
        <v>0</v>
      </c>
      <c r="AL145" s="148">
        <f t="shared" si="186"/>
        <v>0</v>
      </c>
      <c r="AM145" s="64">
        <f t="shared" si="187"/>
        <v>0</v>
      </c>
      <c r="AN145" s="160">
        <f t="shared" si="164"/>
        <v>0</v>
      </c>
      <c r="AO145" s="122">
        <f t="shared" si="170"/>
        <v>1184.72</v>
      </c>
      <c r="AP145" s="66">
        <f t="shared" si="188"/>
        <v>0</v>
      </c>
      <c r="AQ145" s="97"/>
      <c r="AR145" s="97"/>
      <c r="AS145" s="97"/>
      <c r="AT145" s="97"/>
      <c r="AU145" s="97"/>
      <c r="AV145" s="97"/>
    </row>
    <row r="146" spans="1:48" x14ac:dyDescent="0.25">
      <c r="A146" s="56" t="s">
        <v>364</v>
      </c>
      <c r="B146" s="84" t="s">
        <v>365</v>
      </c>
      <c r="C146" s="58" t="s">
        <v>366</v>
      </c>
      <c r="D146" s="59" t="s">
        <v>81</v>
      </c>
      <c r="E146" s="60">
        <v>631</v>
      </c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102"/>
      <c r="Q146" s="102"/>
      <c r="R146" s="102"/>
      <c r="S146" s="146"/>
      <c r="T146" s="62">
        <f t="shared" si="168"/>
        <v>0</v>
      </c>
      <c r="U146" s="62">
        <f t="shared" si="169"/>
        <v>0</v>
      </c>
      <c r="V146" s="129">
        <f t="shared" si="171"/>
        <v>631</v>
      </c>
      <c r="W146" s="63">
        <v>9.7799999999999994</v>
      </c>
      <c r="X146" s="64">
        <f t="shared" si="172"/>
        <v>6171.18</v>
      </c>
      <c r="Y146" s="64">
        <f t="shared" si="173"/>
        <v>0</v>
      </c>
      <c r="Z146" s="64">
        <f t="shared" si="174"/>
        <v>0</v>
      </c>
      <c r="AA146" s="64">
        <f t="shared" si="175"/>
        <v>0</v>
      </c>
      <c r="AB146" s="64">
        <f t="shared" si="176"/>
        <v>0</v>
      </c>
      <c r="AC146" s="64">
        <f t="shared" si="177"/>
        <v>0</v>
      </c>
      <c r="AD146" s="64">
        <f t="shared" si="178"/>
        <v>0</v>
      </c>
      <c r="AE146" s="64">
        <f t="shared" si="179"/>
        <v>0</v>
      </c>
      <c r="AF146" s="64">
        <f t="shared" si="180"/>
        <v>0</v>
      </c>
      <c r="AG146" s="64">
        <f t="shared" si="181"/>
        <v>0</v>
      </c>
      <c r="AH146" s="64">
        <f t="shared" si="182"/>
        <v>0</v>
      </c>
      <c r="AI146" s="65">
        <f t="shared" si="183"/>
        <v>0</v>
      </c>
      <c r="AJ146" s="65">
        <f t="shared" si="184"/>
        <v>0</v>
      </c>
      <c r="AK146" s="65">
        <f t="shared" si="185"/>
        <v>0</v>
      </c>
      <c r="AL146" s="148">
        <f t="shared" si="186"/>
        <v>0</v>
      </c>
      <c r="AM146" s="64">
        <f t="shared" si="187"/>
        <v>0</v>
      </c>
      <c r="AN146" s="160">
        <f t="shared" si="164"/>
        <v>0</v>
      </c>
      <c r="AO146" s="122">
        <f t="shared" si="170"/>
        <v>6171.18</v>
      </c>
      <c r="AP146" s="66">
        <f t="shared" si="188"/>
        <v>0</v>
      </c>
      <c r="AQ146" s="97"/>
      <c r="AR146" s="97"/>
      <c r="AS146" s="97"/>
      <c r="AT146" s="97"/>
      <c r="AU146" s="97"/>
      <c r="AV146" s="97"/>
    </row>
    <row r="147" spans="1:48" x14ac:dyDescent="0.25">
      <c r="A147" s="56" t="s">
        <v>367</v>
      </c>
      <c r="B147" s="84" t="s">
        <v>368</v>
      </c>
      <c r="C147" s="58" t="s">
        <v>369</v>
      </c>
      <c r="D147" s="59" t="s">
        <v>81</v>
      </c>
      <c r="E147" s="60">
        <v>5.2</v>
      </c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102"/>
      <c r="Q147" s="102"/>
      <c r="R147" s="102"/>
      <c r="S147" s="146"/>
      <c r="T147" s="62">
        <f t="shared" si="168"/>
        <v>0</v>
      </c>
      <c r="U147" s="62">
        <f t="shared" si="169"/>
        <v>0</v>
      </c>
      <c r="V147" s="129">
        <f t="shared" si="171"/>
        <v>5.2</v>
      </c>
      <c r="W147" s="63">
        <v>15.84</v>
      </c>
      <c r="X147" s="64">
        <f t="shared" si="172"/>
        <v>82.37</v>
      </c>
      <c r="Y147" s="64">
        <f t="shared" si="173"/>
        <v>0</v>
      </c>
      <c r="Z147" s="64">
        <f t="shared" si="174"/>
        <v>0</v>
      </c>
      <c r="AA147" s="64">
        <f t="shared" si="175"/>
        <v>0</v>
      </c>
      <c r="AB147" s="64">
        <f t="shared" si="176"/>
        <v>0</v>
      </c>
      <c r="AC147" s="64">
        <f t="shared" si="177"/>
        <v>0</v>
      </c>
      <c r="AD147" s="64">
        <f t="shared" si="178"/>
        <v>0</v>
      </c>
      <c r="AE147" s="64">
        <f t="shared" si="179"/>
        <v>0</v>
      </c>
      <c r="AF147" s="64">
        <f t="shared" si="180"/>
        <v>0</v>
      </c>
      <c r="AG147" s="64">
        <f t="shared" si="181"/>
        <v>0</v>
      </c>
      <c r="AH147" s="64">
        <f t="shared" si="182"/>
        <v>0</v>
      </c>
      <c r="AI147" s="65">
        <f t="shared" si="183"/>
        <v>0</v>
      </c>
      <c r="AJ147" s="65">
        <f t="shared" si="184"/>
        <v>0</v>
      </c>
      <c r="AK147" s="65">
        <f t="shared" si="185"/>
        <v>0</v>
      </c>
      <c r="AL147" s="148">
        <f t="shared" si="186"/>
        <v>0</v>
      </c>
      <c r="AM147" s="64">
        <f t="shared" si="187"/>
        <v>0</v>
      </c>
      <c r="AN147" s="160">
        <f t="shared" si="164"/>
        <v>0</v>
      </c>
      <c r="AO147" s="122">
        <f t="shared" si="170"/>
        <v>82.37</v>
      </c>
      <c r="AP147" s="66">
        <f t="shared" si="188"/>
        <v>0</v>
      </c>
      <c r="AQ147" s="97"/>
      <c r="AR147" s="97"/>
      <c r="AS147" s="97"/>
      <c r="AT147" s="97"/>
      <c r="AU147" s="97"/>
      <c r="AV147" s="97"/>
    </row>
    <row r="148" spans="1:48" x14ac:dyDescent="0.25">
      <c r="A148" s="56" t="s">
        <v>370</v>
      </c>
      <c r="B148" s="84" t="s">
        <v>371</v>
      </c>
      <c r="C148" s="58" t="s">
        <v>372</v>
      </c>
      <c r="D148" s="59" t="s">
        <v>81</v>
      </c>
      <c r="E148" s="60">
        <v>43.6</v>
      </c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102"/>
      <c r="Q148" s="102"/>
      <c r="R148" s="102"/>
      <c r="S148" s="146"/>
      <c r="T148" s="62">
        <f t="shared" si="168"/>
        <v>0</v>
      </c>
      <c r="U148" s="62">
        <f t="shared" si="169"/>
        <v>0</v>
      </c>
      <c r="V148" s="129">
        <f t="shared" si="171"/>
        <v>43.6</v>
      </c>
      <c r="W148" s="63">
        <v>22.06</v>
      </c>
      <c r="X148" s="64">
        <f t="shared" si="172"/>
        <v>961.82</v>
      </c>
      <c r="Y148" s="64">
        <f t="shared" si="173"/>
        <v>0</v>
      </c>
      <c r="Z148" s="64">
        <f t="shared" si="174"/>
        <v>0</v>
      </c>
      <c r="AA148" s="64">
        <f t="shared" si="175"/>
        <v>0</v>
      </c>
      <c r="AB148" s="64">
        <f t="shared" si="176"/>
        <v>0</v>
      </c>
      <c r="AC148" s="64">
        <f t="shared" si="177"/>
        <v>0</v>
      </c>
      <c r="AD148" s="64">
        <f t="shared" si="178"/>
        <v>0</v>
      </c>
      <c r="AE148" s="64">
        <f t="shared" si="179"/>
        <v>0</v>
      </c>
      <c r="AF148" s="64">
        <f t="shared" si="180"/>
        <v>0</v>
      </c>
      <c r="AG148" s="64">
        <f t="shared" si="181"/>
        <v>0</v>
      </c>
      <c r="AH148" s="64">
        <f t="shared" si="182"/>
        <v>0</v>
      </c>
      <c r="AI148" s="65">
        <f t="shared" si="183"/>
        <v>0</v>
      </c>
      <c r="AJ148" s="65">
        <f t="shared" si="184"/>
        <v>0</v>
      </c>
      <c r="AK148" s="65">
        <f t="shared" si="185"/>
        <v>0</v>
      </c>
      <c r="AL148" s="148">
        <f t="shared" si="186"/>
        <v>0</v>
      </c>
      <c r="AM148" s="64">
        <f t="shared" si="187"/>
        <v>0</v>
      </c>
      <c r="AN148" s="160">
        <f t="shared" si="164"/>
        <v>0</v>
      </c>
      <c r="AO148" s="122">
        <f t="shared" si="170"/>
        <v>961.82</v>
      </c>
      <c r="AP148" s="66">
        <f t="shared" si="188"/>
        <v>0</v>
      </c>
      <c r="AQ148" s="97"/>
      <c r="AR148" s="97"/>
      <c r="AS148" s="97"/>
      <c r="AT148" s="97"/>
      <c r="AU148" s="97"/>
      <c r="AV148" s="97"/>
    </row>
    <row r="149" spans="1:48" x14ac:dyDescent="0.25">
      <c r="A149" s="56" t="s">
        <v>373</v>
      </c>
      <c r="B149" s="84" t="s">
        <v>374</v>
      </c>
      <c r="C149" s="58" t="s">
        <v>375</v>
      </c>
      <c r="D149" s="59" t="s">
        <v>81</v>
      </c>
      <c r="E149" s="60">
        <v>32.15</v>
      </c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102"/>
      <c r="Q149" s="102"/>
      <c r="R149" s="102"/>
      <c r="S149" s="146"/>
      <c r="T149" s="62">
        <f t="shared" si="168"/>
        <v>0</v>
      </c>
      <c r="U149" s="62">
        <f t="shared" si="169"/>
        <v>0</v>
      </c>
      <c r="V149" s="129">
        <f t="shared" si="171"/>
        <v>32.15</v>
      </c>
      <c r="W149" s="63">
        <v>42.54</v>
      </c>
      <c r="X149" s="64">
        <f t="shared" si="172"/>
        <v>1367.66</v>
      </c>
      <c r="Y149" s="64">
        <f t="shared" si="173"/>
        <v>0</v>
      </c>
      <c r="Z149" s="64">
        <f t="shared" si="174"/>
        <v>0</v>
      </c>
      <c r="AA149" s="64">
        <f t="shared" si="175"/>
        <v>0</v>
      </c>
      <c r="AB149" s="64">
        <f t="shared" si="176"/>
        <v>0</v>
      </c>
      <c r="AC149" s="64">
        <f t="shared" si="177"/>
        <v>0</v>
      </c>
      <c r="AD149" s="64">
        <f t="shared" si="178"/>
        <v>0</v>
      </c>
      <c r="AE149" s="64">
        <f t="shared" si="179"/>
        <v>0</v>
      </c>
      <c r="AF149" s="64">
        <f t="shared" si="180"/>
        <v>0</v>
      </c>
      <c r="AG149" s="64">
        <f t="shared" si="181"/>
        <v>0</v>
      </c>
      <c r="AH149" s="64">
        <f t="shared" si="182"/>
        <v>0</v>
      </c>
      <c r="AI149" s="65">
        <f t="shared" si="183"/>
        <v>0</v>
      </c>
      <c r="AJ149" s="65">
        <f t="shared" si="184"/>
        <v>0</v>
      </c>
      <c r="AK149" s="65">
        <f t="shared" si="185"/>
        <v>0</v>
      </c>
      <c r="AL149" s="148">
        <f t="shared" si="186"/>
        <v>0</v>
      </c>
      <c r="AM149" s="64">
        <f t="shared" si="187"/>
        <v>0</v>
      </c>
      <c r="AN149" s="160">
        <f t="shared" si="164"/>
        <v>0</v>
      </c>
      <c r="AO149" s="122">
        <f t="shared" si="170"/>
        <v>1367.66</v>
      </c>
      <c r="AP149" s="66">
        <f t="shared" si="188"/>
        <v>0</v>
      </c>
      <c r="AQ149" s="97"/>
      <c r="AR149" s="97"/>
      <c r="AS149" s="97"/>
      <c r="AT149" s="97"/>
      <c r="AU149" s="97"/>
      <c r="AV149" s="97"/>
    </row>
    <row r="150" spans="1:48" x14ac:dyDescent="0.25">
      <c r="A150" s="56" t="s">
        <v>376</v>
      </c>
      <c r="B150" s="84" t="s">
        <v>377</v>
      </c>
      <c r="C150" s="58" t="s">
        <v>378</v>
      </c>
      <c r="D150" s="59" t="s">
        <v>81</v>
      </c>
      <c r="E150" s="60">
        <v>97</v>
      </c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102"/>
      <c r="Q150" s="102"/>
      <c r="R150" s="102"/>
      <c r="S150" s="146"/>
      <c r="T150" s="62">
        <f t="shared" si="168"/>
        <v>0</v>
      </c>
      <c r="U150" s="62">
        <f t="shared" si="169"/>
        <v>0</v>
      </c>
      <c r="V150" s="129">
        <f t="shared" si="171"/>
        <v>97</v>
      </c>
      <c r="W150" s="63">
        <v>59.27</v>
      </c>
      <c r="X150" s="64">
        <f t="shared" si="172"/>
        <v>5749.19</v>
      </c>
      <c r="Y150" s="64">
        <f t="shared" si="173"/>
        <v>0</v>
      </c>
      <c r="Z150" s="64">
        <f t="shared" si="174"/>
        <v>0</v>
      </c>
      <c r="AA150" s="64">
        <f t="shared" si="175"/>
        <v>0</v>
      </c>
      <c r="AB150" s="64">
        <f t="shared" si="176"/>
        <v>0</v>
      </c>
      <c r="AC150" s="64">
        <f t="shared" si="177"/>
        <v>0</v>
      </c>
      <c r="AD150" s="64">
        <f t="shared" si="178"/>
        <v>0</v>
      </c>
      <c r="AE150" s="64">
        <f t="shared" si="179"/>
        <v>0</v>
      </c>
      <c r="AF150" s="64">
        <f t="shared" si="180"/>
        <v>0</v>
      </c>
      <c r="AG150" s="64">
        <f t="shared" si="181"/>
        <v>0</v>
      </c>
      <c r="AH150" s="64">
        <f t="shared" si="182"/>
        <v>0</v>
      </c>
      <c r="AI150" s="65">
        <f t="shared" si="183"/>
        <v>0</v>
      </c>
      <c r="AJ150" s="65">
        <f t="shared" si="184"/>
        <v>0</v>
      </c>
      <c r="AK150" s="65">
        <f t="shared" si="185"/>
        <v>0</v>
      </c>
      <c r="AL150" s="148">
        <f t="shared" si="186"/>
        <v>0</v>
      </c>
      <c r="AM150" s="64">
        <f t="shared" si="187"/>
        <v>0</v>
      </c>
      <c r="AN150" s="160">
        <f t="shared" si="164"/>
        <v>0</v>
      </c>
      <c r="AO150" s="122">
        <f t="shared" si="170"/>
        <v>5749.19</v>
      </c>
      <c r="AP150" s="66">
        <f t="shared" si="188"/>
        <v>0</v>
      </c>
      <c r="AQ150" s="97"/>
      <c r="AR150" s="97"/>
      <c r="AS150" s="97"/>
      <c r="AT150" s="97"/>
      <c r="AU150" s="97"/>
      <c r="AV150" s="97"/>
    </row>
    <row r="151" spans="1:48" x14ac:dyDescent="0.25">
      <c r="A151" s="56" t="s">
        <v>379</v>
      </c>
      <c r="B151" s="84" t="s">
        <v>380</v>
      </c>
      <c r="C151" s="58" t="s">
        <v>381</v>
      </c>
      <c r="D151" s="59" t="s">
        <v>81</v>
      </c>
      <c r="E151" s="60">
        <v>4399.57</v>
      </c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102"/>
      <c r="Q151" s="102"/>
      <c r="R151" s="102"/>
      <c r="S151" s="146">
        <f>E151/2</f>
        <v>2199.7849999999999</v>
      </c>
      <c r="T151" s="62">
        <f t="shared" si="168"/>
        <v>0</v>
      </c>
      <c r="U151" s="62">
        <f t="shared" si="169"/>
        <v>2199.7849999999999</v>
      </c>
      <c r="V151" s="129">
        <f t="shared" si="171"/>
        <v>2199.7849999999999</v>
      </c>
      <c r="W151" s="63">
        <v>4.51</v>
      </c>
      <c r="X151" s="64">
        <f t="shared" si="172"/>
        <v>19842.060000000001</v>
      </c>
      <c r="Y151" s="64">
        <f t="shared" si="173"/>
        <v>0</v>
      </c>
      <c r="Z151" s="64">
        <f t="shared" si="174"/>
        <v>0</v>
      </c>
      <c r="AA151" s="64">
        <f t="shared" si="175"/>
        <v>0</v>
      </c>
      <c r="AB151" s="64">
        <f t="shared" si="176"/>
        <v>0</v>
      </c>
      <c r="AC151" s="64">
        <f t="shared" si="177"/>
        <v>0</v>
      </c>
      <c r="AD151" s="64">
        <f t="shared" si="178"/>
        <v>0</v>
      </c>
      <c r="AE151" s="64">
        <f t="shared" si="179"/>
        <v>0</v>
      </c>
      <c r="AF151" s="64">
        <f t="shared" si="180"/>
        <v>0</v>
      </c>
      <c r="AG151" s="64">
        <f t="shared" si="181"/>
        <v>0</v>
      </c>
      <c r="AH151" s="64">
        <f t="shared" si="182"/>
        <v>0</v>
      </c>
      <c r="AI151" s="65">
        <f t="shared" si="183"/>
        <v>0</v>
      </c>
      <c r="AJ151" s="65">
        <f t="shared" si="184"/>
        <v>0</v>
      </c>
      <c r="AK151" s="65">
        <f t="shared" si="185"/>
        <v>0</v>
      </c>
      <c r="AL151" s="148">
        <f t="shared" si="186"/>
        <v>9921.0303499999991</v>
      </c>
      <c r="AM151" s="64">
        <f t="shared" si="187"/>
        <v>0</v>
      </c>
      <c r="AN151" s="160">
        <f t="shared" si="164"/>
        <v>9921.0303499999991</v>
      </c>
      <c r="AO151" s="122">
        <f t="shared" si="170"/>
        <v>9921.0296500000022</v>
      </c>
      <c r="AP151" s="66">
        <f t="shared" si="188"/>
        <v>50</v>
      </c>
      <c r="AQ151" s="97"/>
      <c r="AR151" s="97"/>
      <c r="AS151" s="97"/>
      <c r="AT151" s="97"/>
      <c r="AU151" s="97"/>
      <c r="AV151" s="97"/>
    </row>
    <row r="152" spans="1:48" x14ac:dyDescent="0.25">
      <c r="A152" s="56" t="s">
        <v>382</v>
      </c>
      <c r="B152" s="84" t="s">
        <v>383</v>
      </c>
      <c r="C152" s="58" t="s">
        <v>384</v>
      </c>
      <c r="D152" s="59" t="s">
        <v>81</v>
      </c>
      <c r="E152" s="60">
        <v>207.8</v>
      </c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102"/>
      <c r="Q152" s="102"/>
      <c r="R152" s="102"/>
      <c r="S152" s="146"/>
      <c r="T152" s="62">
        <f t="shared" si="168"/>
        <v>0</v>
      </c>
      <c r="U152" s="62">
        <f t="shared" si="169"/>
        <v>0</v>
      </c>
      <c r="V152" s="129">
        <f t="shared" si="171"/>
        <v>207.8</v>
      </c>
      <c r="W152" s="63">
        <v>6.61</v>
      </c>
      <c r="X152" s="64">
        <f t="shared" si="172"/>
        <v>1373.56</v>
      </c>
      <c r="Y152" s="64">
        <f t="shared" si="173"/>
        <v>0</v>
      </c>
      <c r="Z152" s="64">
        <f t="shared" si="174"/>
        <v>0</v>
      </c>
      <c r="AA152" s="64">
        <f t="shared" si="175"/>
        <v>0</v>
      </c>
      <c r="AB152" s="64">
        <f t="shared" si="176"/>
        <v>0</v>
      </c>
      <c r="AC152" s="64">
        <f t="shared" si="177"/>
        <v>0</v>
      </c>
      <c r="AD152" s="64">
        <f t="shared" si="178"/>
        <v>0</v>
      </c>
      <c r="AE152" s="64">
        <f t="shared" si="179"/>
        <v>0</v>
      </c>
      <c r="AF152" s="64">
        <f t="shared" si="180"/>
        <v>0</v>
      </c>
      <c r="AG152" s="64">
        <f t="shared" si="181"/>
        <v>0</v>
      </c>
      <c r="AH152" s="64">
        <f t="shared" si="182"/>
        <v>0</v>
      </c>
      <c r="AI152" s="65">
        <f t="shared" si="183"/>
        <v>0</v>
      </c>
      <c r="AJ152" s="65">
        <f t="shared" si="184"/>
        <v>0</v>
      </c>
      <c r="AK152" s="65">
        <f t="shared" si="185"/>
        <v>0</v>
      </c>
      <c r="AL152" s="148">
        <f t="shared" si="186"/>
        <v>0</v>
      </c>
      <c r="AM152" s="64">
        <f t="shared" si="187"/>
        <v>0</v>
      </c>
      <c r="AN152" s="160">
        <f t="shared" si="164"/>
        <v>0</v>
      </c>
      <c r="AO152" s="122">
        <f t="shared" si="170"/>
        <v>1373.56</v>
      </c>
      <c r="AP152" s="66">
        <f t="shared" si="188"/>
        <v>0</v>
      </c>
      <c r="AQ152" s="97"/>
      <c r="AR152" s="97"/>
      <c r="AS152" s="97"/>
      <c r="AT152" s="97"/>
      <c r="AU152" s="97"/>
      <c r="AV152" s="97"/>
    </row>
    <row r="153" spans="1:48" x14ac:dyDescent="0.25">
      <c r="A153" s="56" t="s">
        <v>385</v>
      </c>
      <c r="B153" s="84" t="s">
        <v>386</v>
      </c>
      <c r="C153" s="58" t="s">
        <v>387</v>
      </c>
      <c r="D153" s="59" t="s">
        <v>81</v>
      </c>
      <c r="E153" s="60">
        <v>850.9</v>
      </c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102"/>
      <c r="Q153" s="102"/>
      <c r="R153" s="102"/>
      <c r="S153" s="146">
        <f t="shared" ref="S153" si="189">E153/2</f>
        <v>425.45</v>
      </c>
      <c r="T153" s="62">
        <f t="shared" si="168"/>
        <v>0</v>
      </c>
      <c r="U153" s="62">
        <f t="shared" si="169"/>
        <v>425.45</v>
      </c>
      <c r="V153" s="129">
        <f t="shared" si="171"/>
        <v>425.45</v>
      </c>
      <c r="W153" s="63">
        <v>6.81</v>
      </c>
      <c r="X153" s="64">
        <f t="shared" si="172"/>
        <v>5794.63</v>
      </c>
      <c r="Y153" s="64">
        <f t="shared" si="173"/>
        <v>0</v>
      </c>
      <c r="Z153" s="64">
        <f t="shared" si="174"/>
        <v>0</v>
      </c>
      <c r="AA153" s="64">
        <f t="shared" si="175"/>
        <v>0</v>
      </c>
      <c r="AB153" s="64">
        <f t="shared" si="176"/>
        <v>0</v>
      </c>
      <c r="AC153" s="64">
        <f t="shared" si="177"/>
        <v>0</v>
      </c>
      <c r="AD153" s="64">
        <f t="shared" si="178"/>
        <v>0</v>
      </c>
      <c r="AE153" s="64">
        <f t="shared" si="179"/>
        <v>0</v>
      </c>
      <c r="AF153" s="64">
        <f t="shared" si="180"/>
        <v>0</v>
      </c>
      <c r="AG153" s="64">
        <f t="shared" si="181"/>
        <v>0</v>
      </c>
      <c r="AH153" s="64">
        <f t="shared" si="182"/>
        <v>0</v>
      </c>
      <c r="AI153" s="65">
        <f t="shared" si="183"/>
        <v>0</v>
      </c>
      <c r="AJ153" s="65">
        <f t="shared" si="184"/>
        <v>0</v>
      </c>
      <c r="AK153" s="65">
        <f t="shared" si="185"/>
        <v>0</v>
      </c>
      <c r="AL153" s="148">
        <f t="shared" si="186"/>
        <v>2897.3145</v>
      </c>
      <c r="AM153" s="64">
        <f t="shared" si="187"/>
        <v>0</v>
      </c>
      <c r="AN153" s="160">
        <f t="shared" si="164"/>
        <v>2897.3145</v>
      </c>
      <c r="AO153" s="122">
        <f t="shared" si="170"/>
        <v>2897.3155000000002</v>
      </c>
      <c r="AP153" s="66">
        <f t="shared" si="188"/>
        <v>50</v>
      </c>
      <c r="AQ153" s="97"/>
      <c r="AR153" s="97"/>
      <c r="AS153" s="97"/>
      <c r="AT153" s="97"/>
      <c r="AU153" s="97"/>
      <c r="AV153" s="97"/>
    </row>
    <row r="154" spans="1:48" x14ac:dyDescent="0.25">
      <c r="A154" s="56" t="s">
        <v>388</v>
      </c>
      <c r="B154" s="84" t="s">
        <v>389</v>
      </c>
      <c r="C154" s="58" t="s">
        <v>390</v>
      </c>
      <c r="D154" s="59" t="s">
        <v>94</v>
      </c>
      <c r="E154" s="60">
        <v>82</v>
      </c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102"/>
      <c r="Q154" s="102"/>
      <c r="R154" s="102"/>
      <c r="S154" s="146"/>
      <c r="T154" s="62">
        <f t="shared" si="168"/>
        <v>0</v>
      </c>
      <c r="U154" s="62">
        <f t="shared" si="169"/>
        <v>0</v>
      </c>
      <c r="V154" s="129">
        <f t="shared" si="171"/>
        <v>82</v>
      </c>
      <c r="W154" s="63">
        <v>28.1</v>
      </c>
      <c r="X154" s="64">
        <f t="shared" si="172"/>
        <v>2304.1999999999998</v>
      </c>
      <c r="Y154" s="64">
        <f t="shared" si="173"/>
        <v>0</v>
      </c>
      <c r="Z154" s="64">
        <f t="shared" si="174"/>
        <v>0</v>
      </c>
      <c r="AA154" s="64">
        <f t="shared" si="175"/>
        <v>0</v>
      </c>
      <c r="AB154" s="64">
        <f t="shared" si="176"/>
        <v>0</v>
      </c>
      <c r="AC154" s="64">
        <f t="shared" si="177"/>
        <v>0</v>
      </c>
      <c r="AD154" s="64">
        <f t="shared" si="178"/>
        <v>0</v>
      </c>
      <c r="AE154" s="64">
        <f t="shared" si="179"/>
        <v>0</v>
      </c>
      <c r="AF154" s="64">
        <f t="shared" si="180"/>
        <v>0</v>
      </c>
      <c r="AG154" s="64">
        <f t="shared" si="181"/>
        <v>0</v>
      </c>
      <c r="AH154" s="64">
        <f t="shared" si="182"/>
        <v>0</v>
      </c>
      <c r="AI154" s="65">
        <f t="shared" si="183"/>
        <v>0</v>
      </c>
      <c r="AJ154" s="65">
        <f t="shared" si="184"/>
        <v>0</v>
      </c>
      <c r="AK154" s="65">
        <f t="shared" si="185"/>
        <v>0</v>
      </c>
      <c r="AL154" s="148">
        <f t="shared" si="186"/>
        <v>0</v>
      </c>
      <c r="AM154" s="64">
        <f t="shared" si="187"/>
        <v>0</v>
      </c>
      <c r="AN154" s="160">
        <f t="shared" si="164"/>
        <v>0</v>
      </c>
      <c r="AO154" s="122">
        <f t="shared" si="170"/>
        <v>2304.1999999999998</v>
      </c>
      <c r="AP154" s="66">
        <f t="shared" si="188"/>
        <v>0</v>
      </c>
      <c r="AQ154" s="97"/>
      <c r="AR154" s="97"/>
      <c r="AS154" s="97"/>
      <c r="AT154" s="97"/>
      <c r="AU154" s="97"/>
      <c r="AV154" s="97"/>
    </row>
    <row r="155" spans="1:48" x14ac:dyDescent="0.25">
      <c r="A155" s="56" t="s">
        <v>391</v>
      </c>
      <c r="B155" s="84" t="s">
        <v>392</v>
      </c>
      <c r="C155" s="58" t="s">
        <v>393</v>
      </c>
      <c r="D155" s="59" t="s">
        <v>94</v>
      </c>
      <c r="E155" s="60">
        <v>13</v>
      </c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102"/>
      <c r="Q155" s="102"/>
      <c r="R155" s="102"/>
      <c r="S155" s="146"/>
      <c r="T155" s="62">
        <f t="shared" si="168"/>
        <v>0</v>
      </c>
      <c r="U155" s="62">
        <f t="shared" si="169"/>
        <v>0</v>
      </c>
      <c r="V155" s="129">
        <f t="shared" si="171"/>
        <v>13</v>
      </c>
      <c r="W155" s="63">
        <v>32.36</v>
      </c>
      <c r="X155" s="64">
        <f t="shared" si="172"/>
        <v>420.68</v>
      </c>
      <c r="Y155" s="64">
        <f t="shared" si="173"/>
        <v>0</v>
      </c>
      <c r="Z155" s="64">
        <f t="shared" si="174"/>
        <v>0</v>
      </c>
      <c r="AA155" s="64">
        <f t="shared" si="175"/>
        <v>0</v>
      </c>
      <c r="AB155" s="64">
        <f t="shared" si="176"/>
        <v>0</v>
      </c>
      <c r="AC155" s="64">
        <f t="shared" si="177"/>
        <v>0</v>
      </c>
      <c r="AD155" s="64">
        <f t="shared" si="178"/>
        <v>0</v>
      </c>
      <c r="AE155" s="64">
        <f t="shared" si="179"/>
        <v>0</v>
      </c>
      <c r="AF155" s="64">
        <f t="shared" si="180"/>
        <v>0</v>
      </c>
      <c r="AG155" s="64">
        <f t="shared" si="181"/>
        <v>0</v>
      </c>
      <c r="AH155" s="64">
        <f t="shared" si="182"/>
        <v>0</v>
      </c>
      <c r="AI155" s="65">
        <f t="shared" si="183"/>
        <v>0</v>
      </c>
      <c r="AJ155" s="65">
        <f t="shared" si="184"/>
        <v>0</v>
      </c>
      <c r="AK155" s="65">
        <f t="shared" si="185"/>
        <v>0</v>
      </c>
      <c r="AL155" s="148">
        <f t="shared" si="186"/>
        <v>0</v>
      </c>
      <c r="AM155" s="64">
        <f t="shared" si="187"/>
        <v>0</v>
      </c>
      <c r="AN155" s="160">
        <f t="shared" si="164"/>
        <v>0</v>
      </c>
      <c r="AO155" s="122">
        <f t="shared" si="170"/>
        <v>420.68</v>
      </c>
      <c r="AP155" s="66">
        <f t="shared" si="188"/>
        <v>0</v>
      </c>
      <c r="AQ155" s="97"/>
      <c r="AR155" s="97"/>
      <c r="AS155" s="97"/>
      <c r="AT155" s="97"/>
      <c r="AU155" s="97"/>
      <c r="AV155" s="97"/>
    </row>
    <row r="156" spans="1:48" x14ac:dyDescent="0.25">
      <c r="A156" s="56" t="s">
        <v>394</v>
      </c>
      <c r="B156" s="84" t="s">
        <v>395</v>
      </c>
      <c r="C156" s="58" t="s">
        <v>396</v>
      </c>
      <c r="D156" s="59" t="s">
        <v>94</v>
      </c>
      <c r="E156" s="60">
        <v>15</v>
      </c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102"/>
      <c r="Q156" s="102"/>
      <c r="R156" s="102"/>
      <c r="S156" s="146"/>
      <c r="T156" s="62">
        <f t="shared" si="168"/>
        <v>0</v>
      </c>
      <c r="U156" s="62">
        <f t="shared" si="169"/>
        <v>0</v>
      </c>
      <c r="V156" s="129">
        <f t="shared" si="171"/>
        <v>15</v>
      </c>
      <c r="W156" s="63">
        <v>24.79</v>
      </c>
      <c r="X156" s="64">
        <f t="shared" si="172"/>
        <v>371.85</v>
      </c>
      <c r="Y156" s="64">
        <f t="shared" si="173"/>
        <v>0</v>
      </c>
      <c r="Z156" s="64">
        <f t="shared" si="174"/>
        <v>0</v>
      </c>
      <c r="AA156" s="64">
        <f t="shared" si="175"/>
        <v>0</v>
      </c>
      <c r="AB156" s="64">
        <f t="shared" si="176"/>
        <v>0</v>
      </c>
      <c r="AC156" s="64">
        <f t="shared" si="177"/>
        <v>0</v>
      </c>
      <c r="AD156" s="64">
        <f t="shared" si="178"/>
        <v>0</v>
      </c>
      <c r="AE156" s="64">
        <f t="shared" si="179"/>
        <v>0</v>
      </c>
      <c r="AF156" s="64">
        <f t="shared" si="180"/>
        <v>0</v>
      </c>
      <c r="AG156" s="64">
        <f t="shared" si="181"/>
        <v>0</v>
      </c>
      <c r="AH156" s="64">
        <f t="shared" si="182"/>
        <v>0</v>
      </c>
      <c r="AI156" s="65">
        <f t="shared" si="183"/>
        <v>0</v>
      </c>
      <c r="AJ156" s="65">
        <f t="shared" si="184"/>
        <v>0</v>
      </c>
      <c r="AK156" s="65">
        <f t="shared" si="185"/>
        <v>0</v>
      </c>
      <c r="AL156" s="148">
        <f t="shared" si="186"/>
        <v>0</v>
      </c>
      <c r="AM156" s="64">
        <f t="shared" si="187"/>
        <v>0</v>
      </c>
      <c r="AN156" s="160">
        <f t="shared" si="164"/>
        <v>0</v>
      </c>
      <c r="AO156" s="122">
        <f t="shared" si="170"/>
        <v>371.85</v>
      </c>
      <c r="AP156" s="66">
        <f t="shared" si="188"/>
        <v>0</v>
      </c>
      <c r="AQ156" s="97"/>
      <c r="AR156" s="97"/>
      <c r="AS156" s="97"/>
      <c r="AT156" s="97"/>
      <c r="AU156" s="97"/>
      <c r="AV156" s="97"/>
    </row>
    <row r="157" spans="1:48" x14ac:dyDescent="0.25">
      <c r="A157" s="56" t="s">
        <v>397</v>
      </c>
      <c r="B157" s="84" t="s">
        <v>398</v>
      </c>
      <c r="C157" s="58" t="s">
        <v>399</v>
      </c>
      <c r="D157" s="59" t="s">
        <v>94</v>
      </c>
      <c r="E157" s="60">
        <v>7</v>
      </c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102"/>
      <c r="Q157" s="102"/>
      <c r="R157" s="102"/>
      <c r="S157" s="146"/>
      <c r="T157" s="62">
        <f t="shared" si="168"/>
        <v>0</v>
      </c>
      <c r="U157" s="62">
        <f t="shared" si="169"/>
        <v>0</v>
      </c>
      <c r="V157" s="129">
        <f t="shared" si="171"/>
        <v>7</v>
      </c>
      <c r="W157" s="63">
        <v>28.48</v>
      </c>
      <c r="X157" s="64">
        <f t="shared" si="172"/>
        <v>199.36</v>
      </c>
      <c r="Y157" s="64">
        <f t="shared" si="173"/>
        <v>0</v>
      </c>
      <c r="Z157" s="64">
        <f t="shared" si="174"/>
        <v>0</v>
      </c>
      <c r="AA157" s="64">
        <f t="shared" si="175"/>
        <v>0</v>
      </c>
      <c r="AB157" s="64">
        <f t="shared" si="176"/>
        <v>0</v>
      </c>
      <c r="AC157" s="64">
        <f t="shared" si="177"/>
        <v>0</v>
      </c>
      <c r="AD157" s="64">
        <f t="shared" si="178"/>
        <v>0</v>
      </c>
      <c r="AE157" s="64">
        <f t="shared" si="179"/>
        <v>0</v>
      </c>
      <c r="AF157" s="64">
        <f t="shared" si="180"/>
        <v>0</v>
      </c>
      <c r="AG157" s="64">
        <f t="shared" si="181"/>
        <v>0</v>
      </c>
      <c r="AH157" s="64">
        <f t="shared" si="182"/>
        <v>0</v>
      </c>
      <c r="AI157" s="65">
        <f t="shared" si="183"/>
        <v>0</v>
      </c>
      <c r="AJ157" s="65">
        <f t="shared" si="184"/>
        <v>0</v>
      </c>
      <c r="AK157" s="65">
        <f t="shared" si="185"/>
        <v>0</v>
      </c>
      <c r="AL157" s="148">
        <f t="shared" si="186"/>
        <v>0</v>
      </c>
      <c r="AM157" s="64">
        <f t="shared" si="187"/>
        <v>0</v>
      </c>
      <c r="AN157" s="160">
        <f t="shared" si="164"/>
        <v>0</v>
      </c>
      <c r="AO157" s="122">
        <f t="shared" si="170"/>
        <v>199.36</v>
      </c>
      <c r="AP157" s="66">
        <f t="shared" si="188"/>
        <v>0</v>
      </c>
      <c r="AQ157" s="97"/>
      <c r="AR157" s="97"/>
      <c r="AS157" s="97"/>
      <c r="AT157" s="97"/>
      <c r="AU157" s="97"/>
      <c r="AV157" s="97"/>
    </row>
    <row r="158" spans="1:48" ht="28.5" x14ac:dyDescent="0.25">
      <c r="A158" s="56" t="s">
        <v>400</v>
      </c>
      <c r="B158" s="84" t="s">
        <v>401</v>
      </c>
      <c r="C158" s="58" t="s">
        <v>402</v>
      </c>
      <c r="D158" s="59" t="s">
        <v>94</v>
      </c>
      <c r="E158" s="60">
        <v>5</v>
      </c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102"/>
      <c r="Q158" s="102"/>
      <c r="R158" s="102"/>
      <c r="S158" s="146"/>
      <c r="T158" s="62">
        <f t="shared" si="168"/>
        <v>0</v>
      </c>
      <c r="U158" s="62">
        <f t="shared" si="169"/>
        <v>0</v>
      </c>
      <c r="V158" s="129">
        <f t="shared" si="171"/>
        <v>5</v>
      </c>
      <c r="W158" s="63">
        <v>43.55</v>
      </c>
      <c r="X158" s="64">
        <f t="shared" si="172"/>
        <v>217.75</v>
      </c>
      <c r="Y158" s="64">
        <f t="shared" si="173"/>
        <v>0</v>
      </c>
      <c r="Z158" s="64">
        <f t="shared" si="174"/>
        <v>0</v>
      </c>
      <c r="AA158" s="64">
        <f t="shared" si="175"/>
        <v>0</v>
      </c>
      <c r="AB158" s="64">
        <f t="shared" si="176"/>
        <v>0</v>
      </c>
      <c r="AC158" s="64">
        <f t="shared" si="177"/>
        <v>0</v>
      </c>
      <c r="AD158" s="64">
        <f t="shared" si="178"/>
        <v>0</v>
      </c>
      <c r="AE158" s="64">
        <f t="shared" si="179"/>
        <v>0</v>
      </c>
      <c r="AF158" s="64">
        <f t="shared" si="180"/>
        <v>0</v>
      </c>
      <c r="AG158" s="64">
        <f t="shared" si="181"/>
        <v>0</v>
      </c>
      <c r="AH158" s="64">
        <f t="shared" si="182"/>
        <v>0</v>
      </c>
      <c r="AI158" s="65">
        <f t="shared" si="183"/>
        <v>0</v>
      </c>
      <c r="AJ158" s="65">
        <f t="shared" si="184"/>
        <v>0</v>
      </c>
      <c r="AK158" s="65">
        <f t="shared" si="185"/>
        <v>0</v>
      </c>
      <c r="AL158" s="148">
        <f t="shared" si="186"/>
        <v>0</v>
      </c>
      <c r="AM158" s="64">
        <f t="shared" si="187"/>
        <v>0</v>
      </c>
      <c r="AN158" s="160">
        <f t="shared" si="164"/>
        <v>0</v>
      </c>
      <c r="AO158" s="122">
        <f t="shared" si="170"/>
        <v>217.75</v>
      </c>
      <c r="AP158" s="66">
        <f t="shared" si="188"/>
        <v>0</v>
      </c>
      <c r="AQ158" s="97"/>
      <c r="AR158" s="97"/>
      <c r="AS158" s="97"/>
      <c r="AT158" s="97"/>
      <c r="AU158" s="97"/>
      <c r="AV158" s="97"/>
    </row>
    <row r="159" spans="1:48" x14ac:dyDescent="0.25">
      <c r="A159" s="56" t="s">
        <v>403</v>
      </c>
      <c r="B159" s="84" t="s">
        <v>404</v>
      </c>
      <c r="C159" s="58" t="s">
        <v>405</v>
      </c>
      <c r="D159" s="59" t="s">
        <v>94</v>
      </c>
      <c r="E159" s="60">
        <v>6</v>
      </c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102"/>
      <c r="Q159" s="102"/>
      <c r="R159" s="102"/>
      <c r="S159" s="146"/>
      <c r="T159" s="62">
        <f t="shared" si="168"/>
        <v>0</v>
      </c>
      <c r="U159" s="62">
        <f t="shared" si="169"/>
        <v>0</v>
      </c>
      <c r="V159" s="129">
        <f t="shared" si="171"/>
        <v>6</v>
      </c>
      <c r="W159" s="63">
        <v>41.42</v>
      </c>
      <c r="X159" s="64">
        <f t="shared" si="172"/>
        <v>248.52</v>
      </c>
      <c r="Y159" s="64">
        <f t="shared" si="173"/>
        <v>0</v>
      </c>
      <c r="Z159" s="64">
        <f t="shared" si="174"/>
        <v>0</v>
      </c>
      <c r="AA159" s="64">
        <f t="shared" si="175"/>
        <v>0</v>
      </c>
      <c r="AB159" s="64">
        <f t="shared" si="176"/>
        <v>0</v>
      </c>
      <c r="AC159" s="64">
        <f t="shared" si="177"/>
        <v>0</v>
      </c>
      <c r="AD159" s="64">
        <f t="shared" si="178"/>
        <v>0</v>
      </c>
      <c r="AE159" s="64">
        <f t="shared" si="179"/>
        <v>0</v>
      </c>
      <c r="AF159" s="64">
        <f t="shared" si="180"/>
        <v>0</v>
      </c>
      <c r="AG159" s="64">
        <f t="shared" si="181"/>
        <v>0</v>
      </c>
      <c r="AH159" s="64">
        <f t="shared" si="182"/>
        <v>0</v>
      </c>
      <c r="AI159" s="65">
        <f t="shared" si="183"/>
        <v>0</v>
      </c>
      <c r="AJ159" s="65">
        <f t="shared" si="184"/>
        <v>0</v>
      </c>
      <c r="AK159" s="65">
        <f t="shared" si="185"/>
        <v>0</v>
      </c>
      <c r="AL159" s="148">
        <f t="shared" si="186"/>
        <v>0</v>
      </c>
      <c r="AM159" s="64">
        <f t="shared" si="187"/>
        <v>0</v>
      </c>
      <c r="AN159" s="160">
        <f t="shared" si="164"/>
        <v>0</v>
      </c>
      <c r="AO159" s="122">
        <f t="shared" si="170"/>
        <v>248.52</v>
      </c>
      <c r="AP159" s="66">
        <f t="shared" si="188"/>
        <v>0</v>
      </c>
      <c r="AQ159" s="97"/>
      <c r="AR159" s="97"/>
      <c r="AS159" s="97"/>
      <c r="AT159" s="97"/>
      <c r="AU159" s="97"/>
      <c r="AV159" s="97"/>
    </row>
    <row r="160" spans="1:48" x14ac:dyDescent="0.25">
      <c r="A160" s="56" t="s">
        <v>406</v>
      </c>
      <c r="B160" s="84" t="s">
        <v>407</v>
      </c>
      <c r="C160" s="58" t="s">
        <v>408</v>
      </c>
      <c r="D160" s="59" t="s">
        <v>94</v>
      </c>
      <c r="E160" s="60">
        <v>2</v>
      </c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102"/>
      <c r="Q160" s="102"/>
      <c r="R160" s="102"/>
      <c r="S160" s="146"/>
      <c r="T160" s="62">
        <f t="shared" si="168"/>
        <v>0</v>
      </c>
      <c r="U160" s="62">
        <f t="shared" si="169"/>
        <v>0</v>
      </c>
      <c r="V160" s="129">
        <f t="shared" si="171"/>
        <v>2</v>
      </c>
      <c r="W160" s="63">
        <v>57.91</v>
      </c>
      <c r="X160" s="64">
        <f t="shared" si="172"/>
        <v>115.82</v>
      </c>
      <c r="Y160" s="64">
        <f t="shared" si="173"/>
        <v>0</v>
      </c>
      <c r="Z160" s="64">
        <f t="shared" si="174"/>
        <v>0</v>
      </c>
      <c r="AA160" s="64">
        <f t="shared" si="175"/>
        <v>0</v>
      </c>
      <c r="AB160" s="64">
        <f t="shared" si="176"/>
        <v>0</v>
      </c>
      <c r="AC160" s="64">
        <f t="shared" si="177"/>
        <v>0</v>
      </c>
      <c r="AD160" s="64">
        <f t="shared" si="178"/>
        <v>0</v>
      </c>
      <c r="AE160" s="64">
        <f t="shared" si="179"/>
        <v>0</v>
      </c>
      <c r="AF160" s="64">
        <f t="shared" si="180"/>
        <v>0</v>
      </c>
      <c r="AG160" s="64">
        <f t="shared" si="181"/>
        <v>0</v>
      </c>
      <c r="AH160" s="64">
        <f t="shared" si="182"/>
        <v>0</v>
      </c>
      <c r="AI160" s="65">
        <f t="shared" si="183"/>
        <v>0</v>
      </c>
      <c r="AJ160" s="65">
        <f t="shared" si="184"/>
        <v>0</v>
      </c>
      <c r="AK160" s="65">
        <f t="shared" si="185"/>
        <v>0</v>
      </c>
      <c r="AL160" s="148">
        <f t="shared" si="186"/>
        <v>0</v>
      </c>
      <c r="AM160" s="64">
        <f t="shared" si="187"/>
        <v>0</v>
      </c>
      <c r="AN160" s="160">
        <f t="shared" si="164"/>
        <v>0</v>
      </c>
      <c r="AO160" s="122">
        <f t="shared" si="170"/>
        <v>115.82</v>
      </c>
      <c r="AP160" s="66">
        <f t="shared" si="188"/>
        <v>0</v>
      </c>
      <c r="AQ160" s="97"/>
      <c r="AR160" s="97"/>
      <c r="AS160" s="97"/>
      <c r="AT160" s="97"/>
      <c r="AU160" s="97"/>
      <c r="AV160" s="97"/>
    </row>
    <row r="161" spans="1:48" x14ac:dyDescent="0.25">
      <c r="A161" s="56" t="s">
        <v>409</v>
      </c>
      <c r="B161" s="84" t="s">
        <v>410</v>
      </c>
      <c r="C161" s="58" t="s">
        <v>411</v>
      </c>
      <c r="D161" s="59" t="s">
        <v>94</v>
      </c>
      <c r="E161" s="60">
        <v>1</v>
      </c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102"/>
      <c r="Q161" s="102"/>
      <c r="R161" s="102"/>
      <c r="S161" s="146"/>
      <c r="T161" s="62">
        <f t="shared" si="168"/>
        <v>0</v>
      </c>
      <c r="U161" s="62">
        <f t="shared" si="169"/>
        <v>0</v>
      </c>
      <c r="V161" s="129">
        <f t="shared" si="171"/>
        <v>1</v>
      </c>
      <c r="W161" s="63">
        <v>36.69</v>
      </c>
      <c r="X161" s="64">
        <f t="shared" si="172"/>
        <v>36.69</v>
      </c>
      <c r="Y161" s="64">
        <f t="shared" si="173"/>
        <v>0</v>
      </c>
      <c r="Z161" s="64">
        <f t="shared" si="174"/>
        <v>0</v>
      </c>
      <c r="AA161" s="64">
        <f t="shared" si="175"/>
        <v>0</v>
      </c>
      <c r="AB161" s="64">
        <f t="shared" si="176"/>
        <v>0</v>
      </c>
      <c r="AC161" s="64">
        <f t="shared" si="177"/>
        <v>0</v>
      </c>
      <c r="AD161" s="64">
        <f t="shared" si="178"/>
        <v>0</v>
      </c>
      <c r="AE161" s="64">
        <f t="shared" si="179"/>
        <v>0</v>
      </c>
      <c r="AF161" s="64">
        <f t="shared" si="180"/>
        <v>0</v>
      </c>
      <c r="AG161" s="64">
        <f t="shared" si="181"/>
        <v>0</v>
      </c>
      <c r="AH161" s="64">
        <f t="shared" si="182"/>
        <v>0</v>
      </c>
      <c r="AI161" s="65">
        <f t="shared" si="183"/>
        <v>0</v>
      </c>
      <c r="AJ161" s="65">
        <f t="shared" si="184"/>
        <v>0</v>
      </c>
      <c r="AK161" s="65">
        <f t="shared" si="185"/>
        <v>0</v>
      </c>
      <c r="AL161" s="148">
        <f t="shared" si="186"/>
        <v>0</v>
      </c>
      <c r="AM161" s="64">
        <f t="shared" si="187"/>
        <v>0</v>
      </c>
      <c r="AN161" s="160">
        <f t="shared" si="164"/>
        <v>0</v>
      </c>
      <c r="AO161" s="122">
        <f t="shared" si="170"/>
        <v>36.69</v>
      </c>
      <c r="AP161" s="66">
        <f t="shared" si="188"/>
        <v>0</v>
      </c>
      <c r="AQ161" s="97"/>
      <c r="AR161" s="97"/>
      <c r="AS161" s="97"/>
      <c r="AT161" s="97"/>
      <c r="AU161" s="97"/>
      <c r="AV161" s="97"/>
    </row>
    <row r="162" spans="1:48" x14ac:dyDescent="0.25">
      <c r="A162" s="56" t="s">
        <v>412</v>
      </c>
      <c r="B162" s="84" t="s">
        <v>413</v>
      </c>
      <c r="C162" s="58" t="s">
        <v>414</v>
      </c>
      <c r="D162" s="59" t="s">
        <v>94</v>
      </c>
      <c r="E162" s="60">
        <v>5</v>
      </c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102"/>
      <c r="Q162" s="102"/>
      <c r="R162" s="102"/>
      <c r="S162" s="146"/>
      <c r="T162" s="62">
        <f t="shared" si="168"/>
        <v>0</v>
      </c>
      <c r="U162" s="62">
        <f t="shared" si="169"/>
        <v>0</v>
      </c>
      <c r="V162" s="129">
        <f t="shared" si="171"/>
        <v>5</v>
      </c>
      <c r="W162" s="63">
        <v>36.61</v>
      </c>
      <c r="X162" s="64">
        <f t="shared" si="172"/>
        <v>183.05</v>
      </c>
      <c r="Y162" s="64">
        <f t="shared" si="173"/>
        <v>0</v>
      </c>
      <c r="Z162" s="64">
        <f t="shared" si="174"/>
        <v>0</v>
      </c>
      <c r="AA162" s="64">
        <f t="shared" si="175"/>
        <v>0</v>
      </c>
      <c r="AB162" s="64">
        <f t="shared" si="176"/>
        <v>0</v>
      </c>
      <c r="AC162" s="64">
        <f t="shared" si="177"/>
        <v>0</v>
      </c>
      <c r="AD162" s="64">
        <f t="shared" si="178"/>
        <v>0</v>
      </c>
      <c r="AE162" s="64">
        <f t="shared" si="179"/>
        <v>0</v>
      </c>
      <c r="AF162" s="64">
        <f t="shared" si="180"/>
        <v>0</v>
      </c>
      <c r="AG162" s="64">
        <f t="shared" si="181"/>
        <v>0</v>
      </c>
      <c r="AH162" s="64">
        <f t="shared" si="182"/>
        <v>0</v>
      </c>
      <c r="AI162" s="65">
        <f t="shared" si="183"/>
        <v>0</v>
      </c>
      <c r="AJ162" s="65">
        <f t="shared" si="184"/>
        <v>0</v>
      </c>
      <c r="AK162" s="65">
        <f t="shared" si="185"/>
        <v>0</v>
      </c>
      <c r="AL162" s="148">
        <f t="shared" si="186"/>
        <v>0</v>
      </c>
      <c r="AM162" s="64">
        <f t="shared" si="187"/>
        <v>0</v>
      </c>
      <c r="AN162" s="160">
        <f t="shared" si="164"/>
        <v>0</v>
      </c>
      <c r="AO162" s="122">
        <f t="shared" si="170"/>
        <v>183.05</v>
      </c>
      <c r="AP162" s="66">
        <f t="shared" si="188"/>
        <v>0</v>
      </c>
      <c r="AQ162" s="97"/>
      <c r="AR162" s="97"/>
      <c r="AS162" s="97"/>
      <c r="AT162" s="97"/>
      <c r="AU162" s="97"/>
      <c r="AV162" s="97"/>
    </row>
    <row r="163" spans="1:48" ht="28.5" x14ac:dyDescent="0.25">
      <c r="A163" s="56" t="s">
        <v>415</v>
      </c>
      <c r="B163" s="84" t="s">
        <v>416</v>
      </c>
      <c r="C163" s="58" t="s">
        <v>417</v>
      </c>
      <c r="D163" s="59" t="s">
        <v>94</v>
      </c>
      <c r="E163" s="60">
        <v>2</v>
      </c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102"/>
      <c r="Q163" s="102"/>
      <c r="R163" s="102"/>
      <c r="S163" s="146"/>
      <c r="T163" s="62">
        <f t="shared" si="168"/>
        <v>0</v>
      </c>
      <c r="U163" s="62">
        <f t="shared" si="169"/>
        <v>0</v>
      </c>
      <c r="V163" s="129">
        <f t="shared" si="171"/>
        <v>2</v>
      </c>
      <c r="W163" s="63">
        <v>1318.14</v>
      </c>
      <c r="X163" s="64">
        <f t="shared" si="172"/>
        <v>2636.28</v>
      </c>
      <c r="Y163" s="64">
        <f t="shared" si="173"/>
        <v>0</v>
      </c>
      <c r="Z163" s="64">
        <f t="shared" si="174"/>
        <v>0</v>
      </c>
      <c r="AA163" s="64">
        <f t="shared" si="175"/>
        <v>0</v>
      </c>
      <c r="AB163" s="64">
        <f t="shared" si="176"/>
        <v>0</v>
      </c>
      <c r="AC163" s="64">
        <f t="shared" si="177"/>
        <v>0</v>
      </c>
      <c r="AD163" s="64">
        <f t="shared" si="178"/>
        <v>0</v>
      </c>
      <c r="AE163" s="64">
        <f t="shared" si="179"/>
        <v>0</v>
      </c>
      <c r="AF163" s="64">
        <f t="shared" si="180"/>
        <v>0</v>
      </c>
      <c r="AG163" s="64">
        <f t="shared" si="181"/>
        <v>0</v>
      </c>
      <c r="AH163" s="64">
        <f t="shared" si="182"/>
        <v>0</v>
      </c>
      <c r="AI163" s="65">
        <f t="shared" si="183"/>
        <v>0</v>
      </c>
      <c r="AJ163" s="65">
        <f t="shared" si="184"/>
        <v>0</v>
      </c>
      <c r="AK163" s="65">
        <f t="shared" si="185"/>
        <v>0</v>
      </c>
      <c r="AL163" s="148">
        <f t="shared" si="186"/>
        <v>0</v>
      </c>
      <c r="AM163" s="64">
        <f t="shared" si="187"/>
        <v>0</v>
      </c>
      <c r="AN163" s="160">
        <f t="shared" si="164"/>
        <v>0</v>
      </c>
      <c r="AO163" s="122">
        <f t="shared" si="170"/>
        <v>2636.28</v>
      </c>
      <c r="AP163" s="66">
        <f t="shared" si="188"/>
        <v>0</v>
      </c>
      <c r="AQ163" s="97"/>
      <c r="AR163" s="97"/>
      <c r="AS163" s="97"/>
      <c r="AT163" s="97"/>
      <c r="AU163" s="97"/>
      <c r="AV163" s="97"/>
    </row>
    <row r="164" spans="1:48" x14ac:dyDescent="0.25">
      <c r="A164" s="56" t="s">
        <v>418</v>
      </c>
      <c r="B164" s="84" t="s">
        <v>419</v>
      </c>
      <c r="C164" s="58" t="s">
        <v>420</v>
      </c>
      <c r="D164" s="59" t="s">
        <v>94</v>
      </c>
      <c r="E164" s="60">
        <v>2</v>
      </c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102"/>
      <c r="Q164" s="102"/>
      <c r="R164" s="102"/>
      <c r="S164" s="146"/>
      <c r="T164" s="62">
        <f t="shared" si="168"/>
        <v>0</v>
      </c>
      <c r="U164" s="62">
        <f t="shared" si="169"/>
        <v>0</v>
      </c>
      <c r="V164" s="129">
        <f t="shared" si="171"/>
        <v>2</v>
      </c>
      <c r="W164" s="63">
        <v>162.56</v>
      </c>
      <c r="X164" s="64">
        <f t="shared" si="172"/>
        <v>325.12</v>
      </c>
      <c r="Y164" s="64">
        <f t="shared" si="173"/>
        <v>0</v>
      </c>
      <c r="Z164" s="64">
        <f t="shared" si="174"/>
        <v>0</v>
      </c>
      <c r="AA164" s="64">
        <f t="shared" si="175"/>
        <v>0</v>
      </c>
      <c r="AB164" s="64">
        <f t="shared" si="176"/>
        <v>0</v>
      </c>
      <c r="AC164" s="64">
        <f t="shared" si="177"/>
        <v>0</v>
      </c>
      <c r="AD164" s="64">
        <f t="shared" si="178"/>
        <v>0</v>
      </c>
      <c r="AE164" s="64">
        <f t="shared" si="179"/>
        <v>0</v>
      </c>
      <c r="AF164" s="64">
        <f t="shared" si="180"/>
        <v>0</v>
      </c>
      <c r="AG164" s="64">
        <f t="shared" si="181"/>
        <v>0</v>
      </c>
      <c r="AH164" s="64">
        <f t="shared" si="182"/>
        <v>0</v>
      </c>
      <c r="AI164" s="65">
        <f t="shared" si="183"/>
        <v>0</v>
      </c>
      <c r="AJ164" s="65">
        <f t="shared" si="184"/>
        <v>0</v>
      </c>
      <c r="AK164" s="65">
        <f t="shared" si="185"/>
        <v>0</v>
      </c>
      <c r="AL164" s="148">
        <f t="shared" si="186"/>
        <v>0</v>
      </c>
      <c r="AM164" s="64">
        <f t="shared" si="187"/>
        <v>0</v>
      </c>
      <c r="AN164" s="160">
        <f t="shared" si="164"/>
        <v>0</v>
      </c>
      <c r="AO164" s="122">
        <f t="shared" si="170"/>
        <v>325.12</v>
      </c>
      <c r="AP164" s="66">
        <f t="shared" si="188"/>
        <v>0</v>
      </c>
      <c r="AQ164" s="97"/>
      <c r="AR164" s="97"/>
      <c r="AS164" s="97"/>
      <c r="AT164" s="97"/>
      <c r="AU164" s="97"/>
      <c r="AV164" s="97"/>
    </row>
    <row r="165" spans="1:48" x14ac:dyDescent="0.25">
      <c r="A165" s="56" t="s">
        <v>421</v>
      </c>
      <c r="B165" s="84" t="s">
        <v>422</v>
      </c>
      <c r="C165" s="58" t="s">
        <v>423</v>
      </c>
      <c r="D165" s="59" t="s">
        <v>94</v>
      </c>
      <c r="E165" s="60">
        <v>2</v>
      </c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102"/>
      <c r="Q165" s="102"/>
      <c r="R165" s="102"/>
      <c r="S165" s="146"/>
      <c r="T165" s="62">
        <f t="shared" si="168"/>
        <v>0</v>
      </c>
      <c r="U165" s="62">
        <f t="shared" si="169"/>
        <v>0</v>
      </c>
      <c r="V165" s="129">
        <f t="shared" si="171"/>
        <v>2</v>
      </c>
      <c r="W165" s="63">
        <v>374.39</v>
      </c>
      <c r="X165" s="64">
        <f t="shared" si="172"/>
        <v>748.78</v>
      </c>
      <c r="Y165" s="64">
        <f t="shared" si="173"/>
        <v>0</v>
      </c>
      <c r="Z165" s="64">
        <f t="shared" si="174"/>
        <v>0</v>
      </c>
      <c r="AA165" s="64">
        <f t="shared" si="175"/>
        <v>0</v>
      </c>
      <c r="AB165" s="64">
        <f t="shared" si="176"/>
        <v>0</v>
      </c>
      <c r="AC165" s="64">
        <f t="shared" si="177"/>
        <v>0</v>
      </c>
      <c r="AD165" s="64">
        <f t="shared" si="178"/>
        <v>0</v>
      </c>
      <c r="AE165" s="64">
        <f t="shared" si="179"/>
        <v>0</v>
      </c>
      <c r="AF165" s="64">
        <f t="shared" si="180"/>
        <v>0</v>
      </c>
      <c r="AG165" s="64">
        <f t="shared" si="181"/>
        <v>0</v>
      </c>
      <c r="AH165" s="64">
        <f t="shared" si="182"/>
        <v>0</v>
      </c>
      <c r="AI165" s="65">
        <f t="shared" si="183"/>
        <v>0</v>
      </c>
      <c r="AJ165" s="65">
        <f t="shared" si="184"/>
        <v>0</v>
      </c>
      <c r="AK165" s="65">
        <f t="shared" si="185"/>
        <v>0</v>
      </c>
      <c r="AL165" s="148">
        <f t="shared" si="186"/>
        <v>0</v>
      </c>
      <c r="AM165" s="64">
        <f t="shared" si="187"/>
        <v>0</v>
      </c>
      <c r="AN165" s="160">
        <f t="shared" si="164"/>
        <v>0</v>
      </c>
      <c r="AO165" s="122">
        <f t="shared" si="170"/>
        <v>748.78</v>
      </c>
      <c r="AP165" s="66">
        <f t="shared" si="188"/>
        <v>0</v>
      </c>
      <c r="AQ165" s="97"/>
      <c r="AR165" s="97"/>
      <c r="AS165" s="97"/>
      <c r="AT165" s="97"/>
      <c r="AU165" s="97"/>
      <c r="AV165" s="97"/>
    </row>
    <row r="166" spans="1:48" ht="28.5" x14ac:dyDescent="0.25">
      <c r="A166" s="56" t="s">
        <v>424</v>
      </c>
      <c r="B166" s="84" t="s">
        <v>425</v>
      </c>
      <c r="C166" s="58" t="s">
        <v>426</v>
      </c>
      <c r="D166" s="59" t="s">
        <v>94</v>
      </c>
      <c r="E166" s="60">
        <v>8</v>
      </c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102"/>
      <c r="Q166" s="102"/>
      <c r="R166" s="102"/>
      <c r="S166" s="146"/>
      <c r="T166" s="62">
        <f t="shared" si="168"/>
        <v>0</v>
      </c>
      <c r="U166" s="62">
        <f t="shared" si="169"/>
        <v>0</v>
      </c>
      <c r="V166" s="129">
        <f t="shared" si="171"/>
        <v>8</v>
      </c>
      <c r="W166" s="63">
        <v>19.440000000000001</v>
      </c>
      <c r="X166" s="64">
        <f t="shared" si="172"/>
        <v>155.52000000000001</v>
      </c>
      <c r="Y166" s="64">
        <f t="shared" si="173"/>
        <v>0</v>
      </c>
      <c r="Z166" s="64">
        <f t="shared" si="174"/>
        <v>0</v>
      </c>
      <c r="AA166" s="64">
        <f t="shared" si="175"/>
        <v>0</v>
      </c>
      <c r="AB166" s="64">
        <f t="shared" si="176"/>
        <v>0</v>
      </c>
      <c r="AC166" s="64">
        <f t="shared" si="177"/>
        <v>0</v>
      </c>
      <c r="AD166" s="64">
        <f t="shared" si="178"/>
        <v>0</v>
      </c>
      <c r="AE166" s="64">
        <f t="shared" si="179"/>
        <v>0</v>
      </c>
      <c r="AF166" s="64">
        <f t="shared" si="180"/>
        <v>0</v>
      </c>
      <c r="AG166" s="64">
        <f t="shared" si="181"/>
        <v>0</v>
      </c>
      <c r="AH166" s="64">
        <f t="shared" si="182"/>
        <v>0</v>
      </c>
      <c r="AI166" s="65">
        <f t="shared" si="183"/>
        <v>0</v>
      </c>
      <c r="AJ166" s="65">
        <f t="shared" si="184"/>
        <v>0</v>
      </c>
      <c r="AK166" s="65">
        <f t="shared" si="185"/>
        <v>0</v>
      </c>
      <c r="AL166" s="148">
        <f t="shared" si="186"/>
        <v>0</v>
      </c>
      <c r="AM166" s="64">
        <f t="shared" si="187"/>
        <v>0</v>
      </c>
      <c r="AN166" s="160">
        <f t="shared" si="164"/>
        <v>0</v>
      </c>
      <c r="AO166" s="122">
        <f t="shared" si="170"/>
        <v>155.52000000000001</v>
      </c>
      <c r="AP166" s="66">
        <f t="shared" si="188"/>
        <v>0</v>
      </c>
      <c r="AQ166" s="97"/>
      <c r="AR166" s="97"/>
      <c r="AS166" s="97"/>
      <c r="AT166" s="97"/>
      <c r="AU166" s="97"/>
      <c r="AV166" s="97"/>
    </row>
    <row r="167" spans="1:48" ht="28.5" x14ac:dyDescent="0.25">
      <c r="A167" s="56" t="s">
        <v>427</v>
      </c>
      <c r="B167" s="84" t="s">
        <v>428</v>
      </c>
      <c r="C167" s="58" t="s">
        <v>429</v>
      </c>
      <c r="D167" s="59" t="s">
        <v>94</v>
      </c>
      <c r="E167" s="60">
        <v>8</v>
      </c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102"/>
      <c r="Q167" s="102"/>
      <c r="R167" s="102"/>
      <c r="S167" s="146"/>
      <c r="T167" s="62">
        <f t="shared" si="168"/>
        <v>0</v>
      </c>
      <c r="U167" s="62">
        <f t="shared" si="169"/>
        <v>0</v>
      </c>
      <c r="V167" s="129">
        <f t="shared" si="171"/>
        <v>8</v>
      </c>
      <c r="W167" s="63">
        <v>19.440000000000001</v>
      </c>
      <c r="X167" s="64">
        <f t="shared" si="172"/>
        <v>155.52000000000001</v>
      </c>
      <c r="Y167" s="64">
        <f t="shared" si="173"/>
        <v>0</v>
      </c>
      <c r="Z167" s="64">
        <f t="shared" si="174"/>
        <v>0</v>
      </c>
      <c r="AA167" s="64">
        <f t="shared" si="175"/>
        <v>0</v>
      </c>
      <c r="AB167" s="64">
        <f t="shared" si="176"/>
        <v>0</v>
      </c>
      <c r="AC167" s="64">
        <f t="shared" si="177"/>
        <v>0</v>
      </c>
      <c r="AD167" s="64">
        <f t="shared" si="178"/>
        <v>0</v>
      </c>
      <c r="AE167" s="64">
        <f t="shared" si="179"/>
        <v>0</v>
      </c>
      <c r="AF167" s="64">
        <f t="shared" si="180"/>
        <v>0</v>
      </c>
      <c r="AG167" s="64">
        <f t="shared" si="181"/>
        <v>0</v>
      </c>
      <c r="AH167" s="64">
        <f t="shared" si="182"/>
        <v>0</v>
      </c>
      <c r="AI167" s="65">
        <f t="shared" si="183"/>
        <v>0</v>
      </c>
      <c r="AJ167" s="65">
        <f t="shared" si="184"/>
        <v>0</v>
      </c>
      <c r="AK167" s="65">
        <f t="shared" si="185"/>
        <v>0</v>
      </c>
      <c r="AL167" s="148">
        <f t="shared" si="186"/>
        <v>0</v>
      </c>
      <c r="AM167" s="64">
        <f t="shared" si="187"/>
        <v>0</v>
      </c>
      <c r="AN167" s="160">
        <f t="shared" si="164"/>
        <v>0</v>
      </c>
      <c r="AO167" s="122">
        <f t="shared" si="170"/>
        <v>155.52000000000001</v>
      </c>
      <c r="AP167" s="66">
        <f t="shared" si="188"/>
        <v>0</v>
      </c>
      <c r="AQ167" s="97"/>
      <c r="AR167" s="97"/>
      <c r="AS167" s="97"/>
      <c r="AT167" s="97"/>
      <c r="AU167" s="97"/>
      <c r="AV167" s="97"/>
    </row>
    <row r="168" spans="1:48" ht="28.5" x14ac:dyDescent="0.25">
      <c r="A168" s="56" t="s">
        <v>430</v>
      </c>
      <c r="B168" s="84" t="s">
        <v>431</v>
      </c>
      <c r="C168" s="58" t="s">
        <v>432</v>
      </c>
      <c r="D168" s="59" t="s">
        <v>94</v>
      </c>
      <c r="E168" s="60">
        <v>2</v>
      </c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102"/>
      <c r="Q168" s="102"/>
      <c r="R168" s="102"/>
      <c r="S168" s="146"/>
      <c r="T168" s="62">
        <f t="shared" si="168"/>
        <v>0</v>
      </c>
      <c r="U168" s="62">
        <f t="shared" si="169"/>
        <v>0</v>
      </c>
      <c r="V168" s="129">
        <f t="shared" si="171"/>
        <v>2</v>
      </c>
      <c r="W168" s="63">
        <v>19.440000000000001</v>
      </c>
      <c r="X168" s="64">
        <f t="shared" si="172"/>
        <v>38.880000000000003</v>
      </c>
      <c r="Y168" s="64">
        <f t="shared" si="173"/>
        <v>0</v>
      </c>
      <c r="Z168" s="64">
        <f t="shared" si="174"/>
        <v>0</v>
      </c>
      <c r="AA168" s="64">
        <f t="shared" si="175"/>
        <v>0</v>
      </c>
      <c r="AB168" s="64">
        <f t="shared" si="176"/>
        <v>0</v>
      </c>
      <c r="AC168" s="64">
        <f t="shared" si="177"/>
        <v>0</v>
      </c>
      <c r="AD168" s="64">
        <f t="shared" si="178"/>
        <v>0</v>
      </c>
      <c r="AE168" s="64">
        <f t="shared" si="179"/>
        <v>0</v>
      </c>
      <c r="AF168" s="64">
        <f t="shared" si="180"/>
        <v>0</v>
      </c>
      <c r="AG168" s="64">
        <f t="shared" si="181"/>
        <v>0</v>
      </c>
      <c r="AH168" s="64">
        <f t="shared" si="182"/>
        <v>0</v>
      </c>
      <c r="AI168" s="65">
        <f t="shared" si="183"/>
        <v>0</v>
      </c>
      <c r="AJ168" s="65">
        <f t="shared" si="184"/>
        <v>0</v>
      </c>
      <c r="AK168" s="65">
        <f t="shared" si="185"/>
        <v>0</v>
      </c>
      <c r="AL168" s="148">
        <f t="shared" si="186"/>
        <v>0</v>
      </c>
      <c r="AM168" s="64">
        <f t="shared" si="187"/>
        <v>0</v>
      </c>
      <c r="AN168" s="160">
        <f t="shared" si="164"/>
        <v>0</v>
      </c>
      <c r="AO168" s="122">
        <f t="shared" si="170"/>
        <v>38.880000000000003</v>
      </c>
      <c r="AP168" s="66">
        <f t="shared" si="188"/>
        <v>0</v>
      </c>
      <c r="AQ168" s="97"/>
      <c r="AR168" s="97"/>
      <c r="AS168" s="97"/>
      <c r="AT168" s="97"/>
      <c r="AU168" s="97"/>
      <c r="AV168" s="97"/>
    </row>
    <row r="169" spans="1:48" ht="28.5" x14ac:dyDescent="0.25">
      <c r="A169" s="56" t="s">
        <v>433</v>
      </c>
      <c r="B169" s="84" t="s">
        <v>434</v>
      </c>
      <c r="C169" s="58" t="s">
        <v>435</v>
      </c>
      <c r="D169" s="59" t="s">
        <v>94</v>
      </c>
      <c r="E169" s="60">
        <v>1</v>
      </c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102"/>
      <c r="Q169" s="102"/>
      <c r="R169" s="102"/>
      <c r="S169" s="146"/>
      <c r="T169" s="62">
        <f t="shared" si="168"/>
        <v>0</v>
      </c>
      <c r="U169" s="62">
        <f t="shared" si="169"/>
        <v>0</v>
      </c>
      <c r="V169" s="129">
        <f t="shared" si="171"/>
        <v>1</v>
      </c>
      <c r="W169" s="63">
        <v>19.440000000000001</v>
      </c>
      <c r="X169" s="64">
        <f t="shared" si="172"/>
        <v>19.440000000000001</v>
      </c>
      <c r="Y169" s="64">
        <f t="shared" si="173"/>
        <v>0</v>
      </c>
      <c r="Z169" s="64">
        <f t="shared" si="174"/>
        <v>0</v>
      </c>
      <c r="AA169" s="64">
        <f t="shared" si="175"/>
        <v>0</v>
      </c>
      <c r="AB169" s="64">
        <f t="shared" si="176"/>
        <v>0</v>
      </c>
      <c r="AC169" s="64">
        <f t="shared" si="177"/>
        <v>0</v>
      </c>
      <c r="AD169" s="64">
        <f t="shared" si="178"/>
        <v>0</v>
      </c>
      <c r="AE169" s="64">
        <f t="shared" si="179"/>
        <v>0</v>
      </c>
      <c r="AF169" s="64">
        <f t="shared" si="180"/>
        <v>0</v>
      </c>
      <c r="AG169" s="64">
        <f t="shared" si="181"/>
        <v>0</v>
      </c>
      <c r="AH169" s="64">
        <f t="shared" si="182"/>
        <v>0</v>
      </c>
      <c r="AI169" s="65">
        <f t="shared" si="183"/>
        <v>0</v>
      </c>
      <c r="AJ169" s="65">
        <f t="shared" si="184"/>
        <v>0</v>
      </c>
      <c r="AK169" s="65">
        <f t="shared" si="185"/>
        <v>0</v>
      </c>
      <c r="AL169" s="148">
        <f t="shared" si="186"/>
        <v>0</v>
      </c>
      <c r="AM169" s="64">
        <f t="shared" si="187"/>
        <v>0</v>
      </c>
      <c r="AN169" s="160">
        <f t="shared" si="164"/>
        <v>0</v>
      </c>
      <c r="AO169" s="122">
        <f t="shared" si="170"/>
        <v>19.440000000000001</v>
      </c>
      <c r="AP169" s="66">
        <f t="shared" si="188"/>
        <v>0</v>
      </c>
      <c r="AQ169" s="97"/>
      <c r="AR169" s="97"/>
      <c r="AS169" s="97"/>
      <c r="AT169" s="97"/>
      <c r="AU169" s="97"/>
      <c r="AV169" s="97"/>
    </row>
    <row r="170" spans="1:48" ht="28.5" x14ac:dyDescent="0.25">
      <c r="A170" s="56" t="s">
        <v>436</v>
      </c>
      <c r="B170" s="84" t="s">
        <v>437</v>
      </c>
      <c r="C170" s="58" t="s">
        <v>438</v>
      </c>
      <c r="D170" s="59" t="s">
        <v>94</v>
      </c>
      <c r="E170" s="60">
        <v>1</v>
      </c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102"/>
      <c r="Q170" s="102"/>
      <c r="R170" s="102"/>
      <c r="S170" s="146"/>
      <c r="T170" s="62">
        <f t="shared" si="168"/>
        <v>0</v>
      </c>
      <c r="U170" s="62">
        <f t="shared" si="169"/>
        <v>0</v>
      </c>
      <c r="V170" s="129">
        <f t="shared" si="171"/>
        <v>1</v>
      </c>
      <c r="W170" s="63">
        <v>22.19</v>
      </c>
      <c r="X170" s="64">
        <f t="shared" si="172"/>
        <v>22.19</v>
      </c>
      <c r="Y170" s="64">
        <f t="shared" si="173"/>
        <v>0</v>
      </c>
      <c r="Z170" s="64">
        <f t="shared" si="174"/>
        <v>0</v>
      </c>
      <c r="AA170" s="64">
        <f t="shared" si="175"/>
        <v>0</v>
      </c>
      <c r="AB170" s="64">
        <f t="shared" si="176"/>
        <v>0</v>
      </c>
      <c r="AC170" s="64">
        <f t="shared" si="177"/>
        <v>0</v>
      </c>
      <c r="AD170" s="64">
        <f t="shared" si="178"/>
        <v>0</v>
      </c>
      <c r="AE170" s="64">
        <f t="shared" si="179"/>
        <v>0</v>
      </c>
      <c r="AF170" s="64">
        <f t="shared" si="180"/>
        <v>0</v>
      </c>
      <c r="AG170" s="64">
        <f t="shared" si="181"/>
        <v>0</v>
      </c>
      <c r="AH170" s="64">
        <f t="shared" si="182"/>
        <v>0</v>
      </c>
      <c r="AI170" s="65">
        <f t="shared" si="183"/>
        <v>0</v>
      </c>
      <c r="AJ170" s="65">
        <f t="shared" si="184"/>
        <v>0</v>
      </c>
      <c r="AK170" s="65">
        <f t="shared" si="185"/>
        <v>0</v>
      </c>
      <c r="AL170" s="148">
        <f t="shared" si="186"/>
        <v>0</v>
      </c>
      <c r="AM170" s="64">
        <f t="shared" si="187"/>
        <v>0</v>
      </c>
      <c r="AN170" s="160">
        <f t="shared" si="164"/>
        <v>0</v>
      </c>
      <c r="AO170" s="122">
        <f t="shared" si="170"/>
        <v>22.19</v>
      </c>
      <c r="AP170" s="66">
        <f t="shared" si="188"/>
        <v>0</v>
      </c>
      <c r="AQ170" s="97"/>
      <c r="AR170" s="97"/>
      <c r="AS170" s="97"/>
      <c r="AT170" s="97"/>
      <c r="AU170" s="97"/>
      <c r="AV170" s="97"/>
    </row>
    <row r="171" spans="1:48" x14ac:dyDescent="0.25">
      <c r="A171" s="56" t="s">
        <v>439</v>
      </c>
      <c r="B171" s="84" t="s">
        <v>440</v>
      </c>
      <c r="C171" s="58" t="s">
        <v>441</v>
      </c>
      <c r="D171" s="59" t="s">
        <v>94</v>
      </c>
      <c r="E171" s="60">
        <v>3</v>
      </c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102"/>
      <c r="Q171" s="102"/>
      <c r="R171" s="102"/>
      <c r="S171" s="146"/>
      <c r="T171" s="62">
        <f t="shared" si="168"/>
        <v>0</v>
      </c>
      <c r="U171" s="62">
        <f t="shared" si="169"/>
        <v>0</v>
      </c>
      <c r="V171" s="129">
        <f t="shared" si="171"/>
        <v>3</v>
      </c>
      <c r="W171" s="63">
        <v>56.39</v>
      </c>
      <c r="X171" s="64">
        <f t="shared" si="172"/>
        <v>169.17</v>
      </c>
      <c r="Y171" s="64">
        <f t="shared" si="173"/>
        <v>0</v>
      </c>
      <c r="Z171" s="64">
        <f t="shared" si="174"/>
        <v>0</v>
      </c>
      <c r="AA171" s="64">
        <f t="shared" si="175"/>
        <v>0</v>
      </c>
      <c r="AB171" s="64">
        <f t="shared" si="176"/>
        <v>0</v>
      </c>
      <c r="AC171" s="64">
        <f t="shared" si="177"/>
        <v>0</v>
      </c>
      <c r="AD171" s="64">
        <f t="shared" si="178"/>
        <v>0</v>
      </c>
      <c r="AE171" s="64">
        <f t="shared" si="179"/>
        <v>0</v>
      </c>
      <c r="AF171" s="64">
        <f t="shared" si="180"/>
        <v>0</v>
      </c>
      <c r="AG171" s="64">
        <f t="shared" si="181"/>
        <v>0</v>
      </c>
      <c r="AH171" s="64">
        <f t="shared" si="182"/>
        <v>0</v>
      </c>
      <c r="AI171" s="65">
        <f t="shared" si="183"/>
        <v>0</v>
      </c>
      <c r="AJ171" s="65">
        <f t="shared" si="184"/>
        <v>0</v>
      </c>
      <c r="AK171" s="65">
        <f t="shared" si="185"/>
        <v>0</v>
      </c>
      <c r="AL171" s="148">
        <f t="shared" si="186"/>
        <v>0</v>
      </c>
      <c r="AM171" s="64">
        <f t="shared" si="187"/>
        <v>0</v>
      </c>
      <c r="AN171" s="160">
        <f t="shared" si="164"/>
        <v>0</v>
      </c>
      <c r="AO171" s="122">
        <f t="shared" si="170"/>
        <v>169.17</v>
      </c>
      <c r="AP171" s="66">
        <f t="shared" si="188"/>
        <v>0</v>
      </c>
      <c r="AQ171" s="97"/>
      <c r="AR171" s="97"/>
      <c r="AS171" s="97"/>
      <c r="AT171" s="97"/>
      <c r="AU171" s="97"/>
      <c r="AV171" s="97"/>
    </row>
    <row r="172" spans="1:48" x14ac:dyDescent="0.25">
      <c r="A172" s="56" t="s">
        <v>442</v>
      </c>
      <c r="B172" s="84" t="s">
        <v>443</v>
      </c>
      <c r="C172" s="58" t="s">
        <v>444</v>
      </c>
      <c r="D172" s="59" t="s">
        <v>94</v>
      </c>
      <c r="E172" s="60">
        <v>5</v>
      </c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102"/>
      <c r="Q172" s="102"/>
      <c r="R172" s="102"/>
      <c r="S172" s="146"/>
      <c r="T172" s="62">
        <f t="shared" si="168"/>
        <v>0</v>
      </c>
      <c r="U172" s="62">
        <f t="shared" si="169"/>
        <v>0</v>
      </c>
      <c r="V172" s="129">
        <f t="shared" si="171"/>
        <v>5</v>
      </c>
      <c r="W172" s="63">
        <v>56.39</v>
      </c>
      <c r="X172" s="64">
        <f t="shared" si="172"/>
        <v>281.95</v>
      </c>
      <c r="Y172" s="64">
        <f t="shared" si="173"/>
        <v>0</v>
      </c>
      <c r="Z172" s="64">
        <f t="shared" si="174"/>
        <v>0</v>
      </c>
      <c r="AA172" s="64">
        <f t="shared" si="175"/>
        <v>0</v>
      </c>
      <c r="AB172" s="64">
        <f t="shared" si="176"/>
        <v>0</v>
      </c>
      <c r="AC172" s="64">
        <f t="shared" si="177"/>
        <v>0</v>
      </c>
      <c r="AD172" s="64">
        <f t="shared" si="178"/>
        <v>0</v>
      </c>
      <c r="AE172" s="64">
        <f t="shared" si="179"/>
        <v>0</v>
      </c>
      <c r="AF172" s="64">
        <f t="shared" si="180"/>
        <v>0</v>
      </c>
      <c r="AG172" s="64">
        <f t="shared" si="181"/>
        <v>0</v>
      </c>
      <c r="AH172" s="64">
        <f t="shared" si="182"/>
        <v>0</v>
      </c>
      <c r="AI172" s="65">
        <f t="shared" si="183"/>
        <v>0</v>
      </c>
      <c r="AJ172" s="65">
        <f t="shared" si="184"/>
        <v>0</v>
      </c>
      <c r="AK172" s="65">
        <f t="shared" si="185"/>
        <v>0</v>
      </c>
      <c r="AL172" s="148">
        <f t="shared" si="186"/>
        <v>0</v>
      </c>
      <c r="AM172" s="64">
        <f t="shared" si="187"/>
        <v>0</v>
      </c>
      <c r="AN172" s="160">
        <f t="shared" si="164"/>
        <v>0</v>
      </c>
      <c r="AO172" s="122">
        <f t="shared" si="170"/>
        <v>281.95</v>
      </c>
      <c r="AP172" s="66">
        <f t="shared" si="188"/>
        <v>0</v>
      </c>
      <c r="AQ172" s="97"/>
      <c r="AR172" s="97"/>
      <c r="AS172" s="97"/>
      <c r="AT172" s="97"/>
      <c r="AU172" s="97"/>
      <c r="AV172" s="97"/>
    </row>
    <row r="173" spans="1:48" x14ac:dyDescent="0.25">
      <c r="A173" s="56" t="s">
        <v>445</v>
      </c>
      <c r="B173" s="84" t="s">
        <v>446</v>
      </c>
      <c r="C173" s="58" t="s">
        <v>447</v>
      </c>
      <c r="D173" s="59" t="s">
        <v>94</v>
      </c>
      <c r="E173" s="60">
        <v>2</v>
      </c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102"/>
      <c r="Q173" s="102"/>
      <c r="R173" s="102"/>
      <c r="S173" s="146"/>
      <c r="T173" s="62">
        <f t="shared" si="168"/>
        <v>0</v>
      </c>
      <c r="U173" s="62">
        <f t="shared" si="169"/>
        <v>0</v>
      </c>
      <c r="V173" s="129">
        <f t="shared" si="171"/>
        <v>2</v>
      </c>
      <c r="W173" s="63">
        <v>79.27</v>
      </c>
      <c r="X173" s="64">
        <f t="shared" si="172"/>
        <v>158.54</v>
      </c>
      <c r="Y173" s="64">
        <f t="shared" si="173"/>
        <v>0</v>
      </c>
      <c r="Z173" s="64">
        <f t="shared" si="174"/>
        <v>0</v>
      </c>
      <c r="AA173" s="64">
        <f t="shared" si="175"/>
        <v>0</v>
      </c>
      <c r="AB173" s="64">
        <f t="shared" si="176"/>
        <v>0</v>
      </c>
      <c r="AC173" s="64">
        <f t="shared" si="177"/>
        <v>0</v>
      </c>
      <c r="AD173" s="64">
        <f t="shared" si="178"/>
        <v>0</v>
      </c>
      <c r="AE173" s="64">
        <f t="shared" si="179"/>
        <v>0</v>
      </c>
      <c r="AF173" s="64">
        <f t="shared" si="180"/>
        <v>0</v>
      </c>
      <c r="AG173" s="64">
        <f t="shared" si="181"/>
        <v>0</v>
      </c>
      <c r="AH173" s="64">
        <f t="shared" si="182"/>
        <v>0</v>
      </c>
      <c r="AI173" s="65">
        <f t="shared" si="183"/>
        <v>0</v>
      </c>
      <c r="AJ173" s="65">
        <f t="shared" si="184"/>
        <v>0</v>
      </c>
      <c r="AK173" s="65">
        <f t="shared" si="185"/>
        <v>0</v>
      </c>
      <c r="AL173" s="148">
        <f t="shared" si="186"/>
        <v>0</v>
      </c>
      <c r="AM173" s="64">
        <f t="shared" si="187"/>
        <v>0</v>
      </c>
      <c r="AN173" s="160">
        <f t="shared" si="164"/>
        <v>0</v>
      </c>
      <c r="AO173" s="122">
        <f t="shared" si="170"/>
        <v>158.54</v>
      </c>
      <c r="AP173" s="66">
        <f t="shared" si="188"/>
        <v>0</v>
      </c>
      <c r="AQ173" s="97"/>
      <c r="AR173" s="97"/>
      <c r="AS173" s="97"/>
      <c r="AT173" s="97"/>
      <c r="AU173" s="97"/>
      <c r="AV173" s="97"/>
    </row>
    <row r="174" spans="1:48" x14ac:dyDescent="0.25">
      <c r="A174" s="56" t="s">
        <v>448</v>
      </c>
      <c r="B174" s="84" t="s">
        <v>449</v>
      </c>
      <c r="C174" s="58" t="s">
        <v>450</v>
      </c>
      <c r="D174" s="59" t="s">
        <v>94</v>
      </c>
      <c r="E174" s="60">
        <v>2</v>
      </c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102"/>
      <c r="Q174" s="102"/>
      <c r="R174" s="102"/>
      <c r="S174" s="146"/>
      <c r="T174" s="62">
        <f t="shared" si="168"/>
        <v>0</v>
      </c>
      <c r="U174" s="62">
        <f t="shared" si="169"/>
        <v>0</v>
      </c>
      <c r="V174" s="129">
        <f t="shared" si="171"/>
        <v>2</v>
      </c>
      <c r="W174" s="63">
        <v>79.27</v>
      </c>
      <c r="X174" s="64">
        <f t="shared" si="172"/>
        <v>158.54</v>
      </c>
      <c r="Y174" s="64">
        <f t="shared" si="173"/>
        <v>0</v>
      </c>
      <c r="Z174" s="64">
        <f t="shared" si="174"/>
        <v>0</v>
      </c>
      <c r="AA174" s="64">
        <f t="shared" si="175"/>
        <v>0</v>
      </c>
      <c r="AB174" s="64">
        <f t="shared" si="176"/>
        <v>0</v>
      </c>
      <c r="AC174" s="64">
        <f t="shared" si="177"/>
        <v>0</v>
      </c>
      <c r="AD174" s="64">
        <f t="shared" si="178"/>
        <v>0</v>
      </c>
      <c r="AE174" s="64">
        <f t="shared" si="179"/>
        <v>0</v>
      </c>
      <c r="AF174" s="64">
        <f t="shared" si="180"/>
        <v>0</v>
      </c>
      <c r="AG174" s="64">
        <f t="shared" si="181"/>
        <v>0</v>
      </c>
      <c r="AH174" s="64">
        <f t="shared" si="182"/>
        <v>0</v>
      </c>
      <c r="AI174" s="65">
        <f t="shared" si="183"/>
        <v>0</v>
      </c>
      <c r="AJ174" s="65">
        <f t="shared" si="184"/>
        <v>0</v>
      </c>
      <c r="AK174" s="65">
        <f t="shared" si="185"/>
        <v>0</v>
      </c>
      <c r="AL174" s="148">
        <f t="shared" si="186"/>
        <v>0</v>
      </c>
      <c r="AM174" s="64">
        <f t="shared" si="187"/>
        <v>0</v>
      </c>
      <c r="AN174" s="160">
        <f t="shared" si="164"/>
        <v>0</v>
      </c>
      <c r="AO174" s="122">
        <f t="shared" si="170"/>
        <v>158.54</v>
      </c>
      <c r="AP174" s="66">
        <f t="shared" si="188"/>
        <v>0</v>
      </c>
      <c r="AQ174" s="97"/>
      <c r="AR174" s="97"/>
      <c r="AS174" s="97"/>
      <c r="AT174" s="97"/>
      <c r="AU174" s="97"/>
      <c r="AV174" s="97"/>
    </row>
    <row r="175" spans="1:48" x14ac:dyDescent="0.25">
      <c r="A175" s="56" t="s">
        <v>451</v>
      </c>
      <c r="B175" s="84" t="s">
        <v>452</v>
      </c>
      <c r="C175" s="58" t="s">
        <v>453</v>
      </c>
      <c r="D175" s="59" t="s">
        <v>94</v>
      </c>
      <c r="E175" s="60">
        <v>6</v>
      </c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102"/>
      <c r="Q175" s="102"/>
      <c r="R175" s="102"/>
      <c r="S175" s="146"/>
      <c r="T175" s="62">
        <f t="shared" si="168"/>
        <v>0</v>
      </c>
      <c r="U175" s="62">
        <f t="shared" si="169"/>
        <v>0</v>
      </c>
      <c r="V175" s="129">
        <f t="shared" si="171"/>
        <v>6</v>
      </c>
      <c r="W175" s="63">
        <v>136.61000000000001</v>
      </c>
      <c r="X175" s="64">
        <f t="shared" si="172"/>
        <v>819.66</v>
      </c>
      <c r="Y175" s="64">
        <f t="shared" si="173"/>
        <v>0</v>
      </c>
      <c r="Z175" s="64">
        <f t="shared" si="174"/>
        <v>0</v>
      </c>
      <c r="AA175" s="64">
        <f t="shared" si="175"/>
        <v>0</v>
      </c>
      <c r="AB175" s="64">
        <f t="shared" si="176"/>
        <v>0</v>
      </c>
      <c r="AC175" s="64">
        <f t="shared" si="177"/>
        <v>0</v>
      </c>
      <c r="AD175" s="64">
        <f t="shared" si="178"/>
        <v>0</v>
      </c>
      <c r="AE175" s="64">
        <f t="shared" si="179"/>
        <v>0</v>
      </c>
      <c r="AF175" s="64">
        <f t="shared" si="180"/>
        <v>0</v>
      </c>
      <c r="AG175" s="64">
        <f t="shared" si="181"/>
        <v>0</v>
      </c>
      <c r="AH175" s="64">
        <f t="shared" si="182"/>
        <v>0</v>
      </c>
      <c r="AI175" s="65">
        <f t="shared" si="183"/>
        <v>0</v>
      </c>
      <c r="AJ175" s="65">
        <f t="shared" si="184"/>
        <v>0</v>
      </c>
      <c r="AK175" s="65">
        <f t="shared" si="185"/>
        <v>0</v>
      </c>
      <c r="AL175" s="148">
        <f t="shared" si="186"/>
        <v>0</v>
      </c>
      <c r="AM175" s="64">
        <f t="shared" si="187"/>
        <v>0</v>
      </c>
      <c r="AN175" s="160">
        <f t="shared" si="164"/>
        <v>0</v>
      </c>
      <c r="AO175" s="122">
        <f t="shared" si="170"/>
        <v>819.66</v>
      </c>
      <c r="AP175" s="66">
        <f t="shared" si="188"/>
        <v>0</v>
      </c>
      <c r="AQ175" s="97"/>
      <c r="AR175" s="97"/>
      <c r="AS175" s="97"/>
      <c r="AT175" s="97"/>
      <c r="AU175" s="97"/>
      <c r="AV175" s="97"/>
    </row>
    <row r="176" spans="1:48" x14ac:dyDescent="0.25">
      <c r="A176" s="56" t="s">
        <v>454</v>
      </c>
      <c r="B176" s="84" t="s">
        <v>455</v>
      </c>
      <c r="C176" s="58" t="s">
        <v>456</v>
      </c>
      <c r="D176" s="59" t="s">
        <v>94</v>
      </c>
      <c r="E176" s="60">
        <v>3</v>
      </c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102"/>
      <c r="Q176" s="102"/>
      <c r="R176" s="102"/>
      <c r="S176" s="146"/>
      <c r="T176" s="62">
        <f t="shared" si="168"/>
        <v>0</v>
      </c>
      <c r="U176" s="62">
        <f t="shared" si="169"/>
        <v>0</v>
      </c>
      <c r="V176" s="129">
        <f t="shared" si="171"/>
        <v>3</v>
      </c>
      <c r="W176" s="63">
        <v>139.74</v>
      </c>
      <c r="X176" s="64">
        <f t="shared" si="172"/>
        <v>419.22</v>
      </c>
      <c r="Y176" s="64">
        <f t="shared" si="173"/>
        <v>0</v>
      </c>
      <c r="Z176" s="64">
        <f t="shared" si="174"/>
        <v>0</v>
      </c>
      <c r="AA176" s="64">
        <f t="shared" si="175"/>
        <v>0</v>
      </c>
      <c r="AB176" s="64">
        <f t="shared" si="176"/>
        <v>0</v>
      </c>
      <c r="AC176" s="64">
        <f t="shared" si="177"/>
        <v>0</v>
      </c>
      <c r="AD176" s="64">
        <f t="shared" si="178"/>
        <v>0</v>
      </c>
      <c r="AE176" s="64">
        <f t="shared" si="179"/>
        <v>0</v>
      </c>
      <c r="AF176" s="64">
        <f t="shared" si="180"/>
        <v>0</v>
      </c>
      <c r="AG176" s="64">
        <f t="shared" si="181"/>
        <v>0</v>
      </c>
      <c r="AH176" s="64">
        <f t="shared" si="182"/>
        <v>0</v>
      </c>
      <c r="AI176" s="65">
        <f t="shared" si="183"/>
        <v>0</v>
      </c>
      <c r="AJ176" s="65">
        <f t="shared" si="184"/>
        <v>0</v>
      </c>
      <c r="AK176" s="65">
        <f t="shared" si="185"/>
        <v>0</v>
      </c>
      <c r="AL176" s="148">
        <f t="shared" si="186"/>
        <v>0</v>
      </c>
      <c r="AM176" s="64">
        <f t="shared" si="187"/>
        <v>0</v>
      </c>
      <c r="AN176" s="160">
        <f t="shared" si="164"/>
        <v>0</v>
      </c>
      <c r="AO176" s="122">
        <f t="shared" si="170"/>
        <v>419.22</v>
      </c>
      <c r="AP176" s="66">
        <f t="shared" si="188"/>
        <v>0</v>
      </c>
      <c r="AQ176" s="97"/>
      <c r="AR176" s="97"/>
      <c r="AS176" s="97"/>
      <c r="AT176" s="97"/>
      <c r="AU176" s="97"/>
      <c r="AV176" s="97"/>
    </row>
    <row r="177" spans="1:48" x14ac:dyDescent="0.25">
      <c r="A177" s="56" t="s">
        <v>457</v>
      </c>
      <c r="B177" s="84" t="s">
        <v>458</v>
      </c>
      <c r="C177" s="58" t="s">
        <v>459</v>
      </c>
      <c r="D177" s="59" t="s">
        <v>94</v>
      </c>
      <c r="E177" s="60">
        <v>4</v>
      </c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102"/>
      <c r="Q177" s="102"/>
      <c r="R177" s="102"/>
      <c r="S177" s="146"/>
      <c r="T177" s="62">
        <f t="shared" si="168"/>
        <v>0</v>
      </c>
      <c r="U177" s="62">
        <f t="shared" si="169"/>
        <v>0</v>
      </c>
      <c r="V177" s="129">
        <f t="shared" si="171"/>
        <v>4</v>
      </c>
      <c r="W177" s="63">
        <v>204.9</v>
      </c>
      <c r="X177" s="64">
        <f t="shared" si="172"/>
        <v>819.6</v>
      </c>
      <c r="Y177" s="64">
        <f t="shared" si="173"/>
        <v>0</v>
      </c>
      <c r="Z177" s="64">
        <f t="shared" si="174"/>
        <v>0</v>
      </c>
      <c r="AA177" s="64">
        <f t="shared" si="175"/>
        <v>0</v>
      </c>
      <c r="AB177" s="64">
        <f t="shared" si="176"/>
        <v>0</v>
      </c>
      <c r="AC177" s="64">
        <f t="shared" si="177"/>
        <v>0</v>
      </c>
      <c r="AD177" s="64">
        <f t="shared" si="178"/>
        <v>0</v>
      </c>
      <c r="AE177" s="64">
        <f t="shared" si="179"/>
        <v>0</v>
      </c>
      <c r="AF177" s="64">
        <f t="shared" si="180"/>
        <v>0</v>
      </c>
      <c r="AG177" s="64">
        <f t="shared" si="181"/>
        <v>0</v>
      </c>
      <c r="AH177" s="64">
        <f t="shared" si="182"/>
        <v>0</v>
      </c>
      <c r="AI177" s="65">
        <f t="shared" si="183"/>
        <v>0</v>
      </c>
      <c r="AJ177" s="65">
        <f t="shared" si="184"/>
        <v>0</v>
      </c>
      <c r="AK177" s="65">
        <f t="shared" si="185"/>
        <v>0</v>
      </c>
      <c r="AL177" s="148">
        <f t="shared" si="186"/>
        <v>0</v>
      </c>
      <c r="AM177" s="64">
        <f t="shared" si="187"/>
        <v>0</v>
      </c>
      <c r="AN177" s="160">
        <f t="shared" si="164"/>
        <v>0</v>
      </c>
      <c r="AO177" s="122">
        <f t="shared" si="170"/>
        <v>819.6</v>
      </c>
      <c r="AP177" s="66">
        <f t="shared" si="188"/>
        <v>0</v>
      </c>
      <c r="AQ177" s="97"/>
      <c r="AR177" s="97"/>
      <c r="AS177" s="97"/>
      <c r="AT177" s="97"/>
      <c r="AU177" s="97"/>
      <c r="AV177" s="97"/>
    </row>
    <row r="178" spans="1:48" x14ac:dyDescent="0.25">
      <c r="A178" s="56" t="s">
        <v>460</v>
      </c>
      <c r="B178" s="84" t="s">
        <v>461</v>
      </c>
      <c r="C178" s="58" t="s">
        <v>462</v>
      </c>
      <c r="D178" s="59" t="s">
        <v>81</v>
      </c>
      <c r="E178" s="60">
        <v>1181.0999999999999</v>
      </c>
      <c r="F178" s="60"/>
      <c r="G178" s="60"/>
      <c r="H178" s="60"/>
      <c r="I178" s="60"/>
      <c r="J178" s="60"/>
      <c r="K178" s="60"/>
      <c r="L178" s="60"/>
      <c r="M178" s="60">
        <v>450</v>
      </c>
      <c r="N178" s="60"/>
      <c r="O178" s="60">
        <v>200</v>
      </c>
      <c r="P178" s="102">
        <f>'[15]Mem. de cálc.'!H1165</f>
        <v>400</v>
      </c>
      <c r="Q178" s="102"/>
      <c r="R178" s="102"/>
      <c r="S178" s="146"/>
      <c r="T178" s="62">
        <v>900</v>
      </c>
      <c r="U178" s="62">
        <f t="shared" si="169"/>
        <v>900</v>
      </c>
      <c r="V178" s="129">
        <f t="shared" si="171"/>
        <v>281.09999999999991</v>
      </c>
      <c r="W178" s="63">
        <v>6.4</v>
      </c>
      <c r="X178" s="64">
        <f t="shared" si="172"/>
        <v>7559.04</v>
      </c>
      <c r="Y178" s="64">
        <f t="shared" si="173"/>
        <v>0</v>
      </c>
      <c r="Z178" s="64">
        <f t="shared" si="174"/>
        <v>0</v>
      </c>
      <c r="AA178" s="64">
        <f t="shared" si="175"/>
        <v>0</v>
      </c>
      <c r="AB178" s="64">
        <f t="shared" si="176"/>
        <v>0</v>
      </c>
      <c r="AC178" s="64">
        <f t="shared" si="177"/>
        <v>0</v>
      </c>
      <c r="AD178" s="64">
        <f t="shared" si="178"/>
        <v>0</v>
      </c>
      <c r="AE178" s="64">
        <f t="shared" si="179"/>
        <v>0</v>
      </c>
      <c r="AF178" s="64">
        <f t="shared" si="180"/>
        <v>2880</v>
      </c>
      <c r="AG178" s="64">
        <f t="shared" si="181"/>
        <v>0</v>
      </c>
      <c r="AH178" s="64">
        <f t="shared" si="182"/>
        <v>1280</v>
      </c>
      <c r="AI178" s="65">
        <f t="shared" si="183"/>
        <v>2560</v>
      </c>
      <c r="AJ178" s="65">
        <f t="shared" si="184"/>
        <v>0</v>
      </c>
      <c r="AK178" s="65">
        <f t="shared" si="185"/>
        <v>0</v>
      </c>
      <c r="AL178" s="148">
        <f t="shared" si="186"/>
        <v>0</v>
      </c>
      <c r="AM178" s="64">
        <f t="shared" si="187"/>
        <v>5760</v>
      </c>
      <c r="AN178" s="160">
        <f t="shared" si="164"/>
        <v>5760</v>
      </c>
      <c r="AO178" s="122">
        <f t="shared" si="170"/>
        <v>1799.04</v>
      </c>
      <c r="AP178" s="66">
        <f t="shared" si="188"/>
        <v>76.200152400304802</v>
      </c>
      <c r="AQ178" s="97"/>
      <c r="AR178" s="97"/>
      <c r="AS178" s="97"/>
      <c r="AT178" s="97"/>
      <c r="AU178" s="97"/>
      <c r="AV178" s="97"/>
    </row>
    <row r="179" spans="1:48" x14ac:dyDescent="0.25">
      <c r="A179" s="56" t="s">
        <v>463</v>
      </c>
      <c r="B179" s="84" t="s">
        <v>464</v>
      </c>
      <c r="C179" s="58" t="s">
        <v>465</v>
      </c>
      <c r="D179" s="59" t="s">
        <v>81</v>
      </c>
      <c r="E179" s="60">
        <v>75.099999999999994</v>
      </c>
      <c r="F179" s="60"/>
      <c r="G179" s="60"/>
      <c r="H179" s="60"/>
      <c r="I179" s="60"/>
      <c r="J179" s="60"/>
      <c r="K179" s="60"/>
      <c r="L179" s="60"/>
      <c r="M179" s="60">
        <v>35</v>
      </c>
      <c r="N179" s="60"/>
      <c r="O179" s="60"/>
      <c r="P179" s="102"/>
      <c r="Q179" s="102"/>
      <c r="R179" s="102"/>
      <c r="S179" s="146"/>
      <c r="T179" s="62">
        <f t="shared" si="168"/>
        <v>35</v>
      </c>
      <c r="U179" s="62">
        <f t="shared" si="169"/>
        <v>35</v>
      </c>
      <c r="V179" s="129">
        <f t="shared" si="171"/>
        <v>40.099999999999994</v>
      </c>
      <c r="W179" s="63">
        <v>8.57</v>
      </c>
      <c r="X179" s="64">
        <f t="shared" si="172"/>
        <v>643.61</v>
      </c>
      <c r="Y179" s="64">
        <f t="shared" si="173"/>
        <v>0</v>
      </c>
      <c r="Z179" s="64">
        <f t="shared" si="174"/>
        <v>0</v>
      </c>
      <c r="AA179" s="64">
        <f t="shared" si="175"/>
        <v>0</v>
      </c>
      <c r="AB179" s="64">
        <f t="shared" si="176"/>
        <v>0</v>
      </c>
      <c r="AC179" s="64">
        <f t="shared" si="177"/>
        <v>0</v>
      </c>
      <c r="AD179" s="64">
        <f t="shared" si="178"/>
        <v>0</v>
      </c>
      <c r="AE179" s="64">
        <f t="shared" si="179"/>
        <v>0</v>
      </c>
      <c r="AF179" s="64">
        <f t="shared" si="180"/>
        <v>299.95</v>
      </c>
      <c r="AG179" s="64">
        <f t="shared" si="181"/>
        <v>0</v>
      </c>
      <c r="AH179" s="64">
        <f t="shared" si="182"/>
        <v>0</v>
      </c>
      <c r="AI179" s="65">
        <f t="shared" si="183"/>
        <v>0</v>
      </c>
      <c r="AJ179" s="65">
        <f t="shared" si="184"/>
        <v>0</v>
      </c>
      <c r="AK179" s="65">
        <f t="shared" si="185"/>
        <v>0</v>
      </c>
      <c r="AL179" s="148">
        <f t="shared" si="186"/>
        <v>0</v>
      </c>
      <c r="AM179" s="64">
        <f t="shared" si="187"/>
        <v>299.95</v>
      </c>
      <c r="AN179" s="160">
        <f t="shared" si="164"/>
        <v>299.95</v>
      </c>
      <c r="AO179" s="122">
        <f t="shared" si="170"/>
        <v>343.66</v>
      </c>
      <c r="AP179" s="66">
        <f t="shared" si="188"/>
        <v>46.60452729693742</v>
      </c>
      <c r="AQ179" s="97"/>
      <c r="AR179" s="97"/>
      <c r="AS179" s="97"/>
      <c r="AT179" s="97"/>
      <c r="AU179" s="97"/>
      <c r="AV179" s="97"/>
    </row>
    <row r="180" spans="1:48" x14ac:dyDescent="0.25">
      <c r="A180" s="56" t="s">
        <v>466</v>
      </c>
      <c r="B180" s="84" t="s">
        <v>467</v>
      </c>
      <c r="C180" s="58" t="s">
        <v>468</v>
      </c>
      <c r="D180" s="59" t="s">
        <v>81</v>
      </c>
      <c r="E180" s="60">
        <v>150.44999999999999</v>
      </c>
      <c r="F180" s="60"/>
      <c r="G180" s="60"/>
      <c r="H180" s="60"/>
      <c r="I180" s="60"/>
      <c r="J180" s="60"/>
      <c r="K180" s="60"/>
      <c r="L180" s="60"/>
      <c r="M180" s="60">
        <v>30</v>
      </c>
      <c r="N180" s="60"/>
      <c r="O180" s="60"/>
      <c r="P180" s="102"/>
      <c r="Q180" s="102"/>
      <c r="R180" s="102"/>
      <c r="S180" s="146"/>
      <c r="T180" s="62">
        <v>0</v>
      </c>
      <c r="U180" s="62">
        <f t="shared" si="169"/>
        <v>0</v>
      </c>
      <c r="V180" s="129">
        <f t="shared" si="171"/>
        <v>150.44999999999999</v>
      </c>
      <c r="W180" s="63">
        <v>17.82</v>
      </c>
      <c r="X180" s="64">
        <f t="shared" si="172"/>
        <v>2681.02</v>
      </c>
      <c r="Y180" s="64">
        <f t="shared" si="173"/>
        <v>0</v>
      </c>
      <c r="Z180" s="64">
        <f t="shared" si="174"/>
        <v>0</v>
      </c>
      <c r="AA180" s="64">
        <f t="shared" si="175"/>
        <v>0</v>
      </c>
      <c r="AB180" s="64">
        <f t="shared" si="176"/>
        <v>0</v>
      </c>
      <c r="AC180" s="64">
        <f t="shared" si="177"/>
        <v>0</v>
      </c>
      <c r="AD180" s="64">
        <f t="shared" si="178"/>
        <v>0</v>
      </c>
      <c r="AE180" s="64">
        <f t="shared" si="179"/>
        <v>0</v>
      </c>
      <c r="AF180" s="64">
        <f t="shared" si="180"/>
        <v>534.6</v>
      </c>
      <c r="AG180" s="64">
        <f t="shared" si="181"/>
        <v>0</v>
      </c>
      <c r="AH180" s="64">
        <f t="shared" si="182"/>
        <v>0</v>
      </c>
      <c r="AI180" s="65">
        <f t="shared" si="183"/>
        <v>0</v>
      </c>
      <c r="AJ180" s="65">
        <f t="shared" si="184"/>
        <v>0</v>
      </c>
      <c r="AK180" s="65">
        <f t="shared" si="185"/>
        <v>0</v>
      </c>
      <c r="AL180" s="148">
        <f t="shared" si="186"/>
        <v>0</v>
      </c>
      <c r="AM180" s="64">
        <f t="shared" si="187"/>
        <v>0</v>
      </c>
      <c r="AN180" s="160">
        <f t="shared" si="164"/>
        <v>0</v>
      </c>
      <c r="AO180" s="122">
        <f t="shared" si="170"/>
        <v>2681.02</v>
      </c>
      <c r="AP180" s="66">
        <f t="shared" si="188"/>
        <v>0</v>
      </c>
      <c r="AQ180" s="97"/>
      <c r="AR180" s="97"/>
      <c r="AS180" s="97"/>
      <c r="AT180" s="97"/>
      <c r="AU180" s="97"/>
      <c r="AV180" s="97"/>
    </row>
    <row r="181" spans="1:48" x14ac:dyDescent="0.25">
      <c r="A181" s="56" t="s">
        <v>469</v>
      </c>
      <c r="B181" s="84" t="s">
        <v>470</v>
      </c>
      <c r="C181" s="58" t="s">
        <v>471</v>
      </c>
      <c r="D181" s="59" t="s">
        <v>81</v>
      </c>
      <c r="E181" s="60">
        <v>79.900000000000006</v>
      </c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102"/>
      <c r="Q181" s="102"/>
      <c r="R181" s="102"/>
      <c r="S181" s="146"/>
      <c r="T181" s="62">
        <f t="shared" si="168"/>
        <v>0</v>
      </c>
      <c r="U181" s="62">
        <f t="shared" si="169"/>
        <v>0</v>
      </c>
      <c r="V181" s="129">
        <f t="shared" si="171"/>
        <v>79.900000000000006</v>
      </c>
      <c r="W181" s="63">
        <v>35.51</v>
      </c>
      <c r="X181" s="64">
        <f t="shared" si="172"/>
        <v>2837.25</v>
      </c>
      <c r="Y181" s="64">
        <f t="shared" si="173"/>
        <v>0</v>
      </c>
      <c r="Z181" s="64">
        <f t="shared" si="174"/>
        <v>0</v>
      </c>
      <c r="AA181" s="64">
        <f t="shared" si="175"/>
        <v>0</v>
      </c>
      <c r="AB181" s="64">
        <f t="shared" si="176"/>
        <v>0</v>
      </c>
      <c r="AC181" s="64">
        <f t="shared" si="177"/>
        <v>0</v>
      </c>
      <c r="AD181" s="64">
        <f t="shared" si="178"/>
        <v>0</v>
      </c>
      <c r="AE181" s="64">
        <f t="shared" si="179"/>
        <v>0</v>
      </c>
      <c r="AF181" s="64">
        <f t="shared" si="180"/>
        <v>0</v>
      </c>
      <c r="AG181" s="64">
        <f t="shared" si="181"/>
        <v>0</v>
      </c>
      <c r="AH181" s="64">
        <f t="shared" si="182"/>
        <v>0</v>
      </c>
      <c r="AI181" s="65">
        <f t="shared" si="183"/>
        <v>0</v>
      </c>
      <c r="AJ181" s="65">
        <f t="shared" si="184"/>
        <v>0</v>
      </c>
      <c r="AK181" s="65">
        <f t="shared" si="185"/>
        <v>0</v>
      </c>
      <c r="AL181" s="148">
        <f t="shared" si="186"/>
        <v>0</v>
      </c>
      <c r="AM181" s="64">
        <f t="shared" si="187"/>
        <v>0</v>
      </c>
      <c r="AN181" s="160">
        <f t="shared" si="164"/>
        <v>0</v>
      </c>
      <c r="AO181" s="122">
        <f t="shared" si="170"/>
        <v>2837.25</v>
      </c>
      <c r="AP181" s="66">
        <f t="shared" si="188"/>
        <v>0</v>
      </c>
      <c r="AQ181" s="97"/>
      <c r="AR181" s="97"/>
      <c r="AS181" s="97"/>
      <c r="AT181" s="97"/>
      <c r="AU181" s="97"/>
      <c r="AV181" s="97"/>
    </row>
    <row r="182" spans="1:48" x14ac:dyDescent="0.25">
      <c r="A182" s="56" t="s">
        <v>472</v>
      </c>
      <c r="B182" s="84" t="s">
        <v>473</v>
      </c>
      <c r="C182" s="58" t="s">
        <v>474</v>
      </c>
      <c r="D182" s="59" t="s">
        <v>94</v>
      </c>
      <c r="E182" s="60">
        <v>124</v>
      </c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102"/>
      <c r="Q182" s="102"/>
      <c r="R182" s="102"/>
      <c r="S182" s="146"/>
      <c r="T182" s="62">
        <f t="shared" si="168"/>
        <v>0</v>
      </c>
      <c r="U182" s="62">
        <f t="shared" si="169"/>
        <v>0</v>
      </c>
      <c r="V182" s="129">
        <f t="shared" si="171"/>
        <v>124</v>
      </c>
      <c r="W182" s="63">
        <v>80.709999999999994</v>
      </c>
      <c r="X182" s="64">
        <f t="shared" si="172"/>
        <v>10008.040000000001</v>
      </c>
      <c r="Y182" s="64">
        <f t="shared" si="173"/>
        <v>0</v>
      </c>
      <c r="Z182" s="64">
        <f t="shared" si="174"/>
        <v>0</v>
      </c>
      <c r="AA182" s="64">
        <f t="shared" si="175"/>
        <v>0</v>
      </c>
      <c r="AB182" s="64">
        <f t="shared" si="176"/>
        <v>0</v>
      </c>
      <c r="AC182" s="64">
        <f t="shared" si="177"/>
        <v>0</v>
      </c>
      <c r="AD182" s="64">
        <f t="shared" si="178"/>
        <v>0</v>
      </c>
      <c r="AE182" s="64">
        <f t="shared" si="179"/>
        <v>0</v>
      </c>
      <c r="AF182" s="64">
        <f t="shared" si="180"/>
        <v>0</v>
      </c>
      <c r="AG182" s="64">
        <f t="shared" si="181"/>
        <v>0</v>
      </c>
      <c r="AH182" s="64">
        <f t="shared" si="182"/>
        <v>0</v>
      </c>
      <c r="AI182" s="65">
        <f t="shared" si="183"/>
        <v>0</v>
      </c>
      <c r="AJ182" s="65">
        <f t="shared" si="184"/>
        <v>0</v>
      </c>
      <c r="AK182" s="65">
        <f t="shared" si="185"/>
        <v>0</v>
      </c>
      <c r="AL182" s="148">
        <f t="shared" si="186"/>
        <v>0</v>
      </c>
      <c r="AM182" s="64">
        <f t="shared" si="187"/>
        <v>0</v>
      </c>
      <c r="AN182" s="160">
        <f t="shared" si="164"/>
        <v>0</v>
      </c>
      <c r="AO182" s="122">
        <f t="shared" si="170"/>
        <v>10008.040000000001</v>
      </c>
      <c r="AP182" s="66">
        <f t="shared" si="188"/>
        <v>0</v>
      </c>
      <c r="AQ182" s="97"/>
      <c r="AR182" s="97"/>
      <c r="AS182" s="97"/>
      <c r="AT182" s="97"/>
      <c r="AU182" s="97"/>
      <c r="AV182" s="97"/>
    </row>
    <row r="183" spans="1:48" x14ac:dyDescent="0.25">
      <c r="A183" s="56" t="s">
        <v>475</v>
      </c>
      <c r="B183" s="84" t="s">
        <v>476</v>
      </c>
      <c r="C183" s="58" t="s">
        <v>477</v>
      </c>
      <c r="D183" s="59" t="s">
        <v>94</v>
      </c>
      <c r="E183" s="60">
        <v>13</v>
      </c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102"/>
      <c r="Q183" s="102"/>
      <c r="R183" s="102"/>
      <c r="S183" s="146"/>
      <c r="T183" s="62">
        <f t="shared" si="168"/>
        <v>0</v>
      </c>
      <c r="U183" s="62">
        <f t="shared" si="169"/>
        <v>0</v>
      </c>
      <c r="V183" s="129">
        <f t="shared" si="171"/>
        <v>13</v>
      </c>
      <c r="W183" s="63">
        <v>62.81</v>
      </c>
      <c r="X183" s="64">
        <f t="shared" si="172"/>
        <v>816.53</v>
      </c>
      <c r="Y183" s="64">
        <f t="shared" si="173"/>
        <v>0</v>
      </c>
      <c r="Z183" s="64">
        <f t="shared" si="174"/>
        <v>0</v>
      </c>
      <c r="AA183" s="64">
        <f t="shared" si="175"/>
        <v>0</v>
      </c>
      <c r="AB183" s="64">
        <f t="shared" si="176"/>
        <v>0</v>
      </c>
      <c r="AC183" s="64">
        <f t="shared" si="177"/>
        <v>0</v>
      </c>
      <c r="AD183" s="64">
        <f t="shared" si="178"/>
        <v>0</v>
      </c>
      <c r="AE183" s="64">
        <f t="shared" si="179"/>
        <v>0</v>
      </c>
      <c r="AF183" s="64">
        <f t="shared" si="180"/>
        <v>0</v>
      </c>
      <c r="AG183" s="64">
        <f t="shared" si="181"/>
        <v>0</v>
      </c>
      <c r="AH183" s="64">
        <f t="shared" si="182"/>
        <v>0</v>
      </c>
      <c r="AI183" s="65">
        <f t="shared" si="183"/>
        <v>0</v>
      </c>
      <c r="AJ183" s="65">
        <f t="shared" si="184"/>
        <v>0</v>
      </c>
      <c r="AK183" s="65">
        <f t="shared" si="185"/>
        <v>0</v>
      </c>
      <c r="AL183" s="148">
        <f t="shared" si="186"/>
        <v>0</v>
      </c>
      <c r="AM183" s="64">
        <f t="shared" si="187"/>
        <v>0</v>
      </c>
      <c r="AN183" s="160">
        <f t="shared" ref="AN183:AN246" si="190">AM183+AL183</f>
        <v>0</v>
      </c>
      <c r="AO183" s="122">
        <f t="shared" si="170"/>
        <v>816.53</v>
      </c>
      <c r="AP183" s="66">
        <f t="shared" si="188"/>
        <v>0</v>
      </c>
      <c r="AQ183" s="97"/>
      <c r="AR183" s="97"/>
      <c r="AS183" s="97"/>
      <c r="AT183" s="97"/>
      <c r="AU183" s="97"/>
      <c r="AV183" s="97"/>
    </row>
    <row r="184" spans="1:48" x14ac:dyDescent="0.25">
      <c r="A184" s="56" t="s">
        <v>478</v>
      </c>
      <c r="B184" s="84" t="s">
        <v>479</v>
      </c>
      <c r="C184" s="58" t="s">
        <v>480</v>
      </c>
      <c r="D184" s="59" t="s">
        <v>94</v>
      </c>
      <c r="E184" s="60">
        <v>3</v>
      </c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102"/>
      <c r="Q184" s="102"/>
      <c r="R184" s="102"/>
      <c r="S184" s="146"/>
      <c r="T184" s="62">
        <f t="shared" si="168"/>
        <v>0</v>
      </c>
      <c r="U184" s="62">
        <f t="shared" si="169"/>
        <v>0</v>
      </c>
      <c r="V184" s="129">
        <f t="shared" si="171"/>
        <v>3</v>
      </c>
      <c r="W184" s="63">
        <v>534.82000000000005</v>
      </c>
      <c r="X184" s="64">
        <f t="shared" si="172"/>
        <v>1604.46</v>
      </c>
      <c r="Y184" s="64">
        <f t="shared" si="173"/>
        <v>0</v>
      </c>
      <c r="Z184" s="64">
        <f t="shared" si="174"/>
        <v>0</v>
      </c>
      <c r="AA184" s="64">
        <f t="shared" si="175"/>
        <v>0</v>
      </c>
      <c r="AB184" s="64">
        <f t="shared" si="176"/>
        <v>0</v>
      </c>
      <c r="AC184" s="64">
        <f t="shared" si="177"/>
        <v>0</v>
      </c>
      <c r="AD184" s="64">
        <f t="shared" si="178"/>
        <v>0</v>
      </c>
      <c r="AE184" s="64">
        <f t="shared" si="179"/>
        <v>0</v>
      </c>
      <c r="AF184" s="64">
        <f t="shared" si="180"/>
        <v>0</v>
      </c>
      <c r="AG184" s="64">
        <f t="shared" si="181"/>
        <v>0</v>
      </c>
      <c r="AH184" s="64">
        <f t="shared" si="182"/>
        <v>0</v>
      </c>
      <c r="AI184" s="65">
        <f t="shared" si="183"/>
        <v>0</v>
      </c>
      <c r="AJ184" s="65">
        <f t="shared" si="184"/>
        <v>0</v>
      </c>
      <c r="AK184" s="65">
        <f t="shared" si="185"/>
        <v>0</v>
      </c>
      <c r="AL184" s="148">
        <v>802.23</v>
      </c>
      <c r="AM184" s="64">
        <f t="shared" si="187"/>
        <v>0</v>
      </c>
      <c r="AN184" s="160">
        <f t="shared" si="190"/>
        <v>802.23</v>
      </c>
      <c r="AO184" s="122">
        <f t="shared" si="170"/>
        <v>802.23</v>
      </c>
      <c r="AP184" s="66">
        <f t="shared" si="188"/>
        <v>0</v>
      </c>
      <c r="AQ184" s="97"/>
      <c r="AR184" s="97"/>
      <c r="AS184" s="97"/>
      <c r="AT184" s="97"/>
      <c r="AU184" s="97"/>
      <c r="AV184" s="97"/>
    </row>
    <row r="185" spans="1:48" x14ac:dyDescent="0.25">
      <c r="A185" s="56" t="s">
        <v>481</v>
      </c>
      <c r="B185" s="84" t="s">
        <v>482</v>
      </c>
      <c r="C185" s="58" t="s">
        <v>483</v>
      </c>
      <c r="D185" s="59" t="s">
        <v>94</v>
      </c>
      <c r="E185" s="60">
        <v>1</v>
      </c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102"/>
      <c r="Q185" s="102"/>
      <c r="R185" s="102"/>
      <c r="S185" s="146"/>
      <c r="T185" s="62">
        <f t="shared" si="168"/>
        <v>0</v>
      </c>
      <c r="U185" s="62">
        <f t="shared" si="169"/>
        <v>0</v>
      </c>
      <c r="V185" s="129">
        <f t="shared" si="171"/>
        <v>1</v>
      </c>
      <c r="W185" s="63">
        <v>437.22</v>
      </c>
      <c r="X185" s="64">
        <f t="shared" si="172"/>
        <v>437.22</v>
      </c>
      <c r="Y185" s="64">
        <f t="shared" si="173"/>
        <v>0</v>
      </c>
      <c r="Z185" s="64">
        <f t="shared" si="174"/>
        <v>0</v>
      </c>
      <c r="AA185" s="64">
        <f t="shared" si="175"/>
        <v>0</v>
      </c>
      <c r="AB185" s="64">
        <f t="shared" si="176"/>
        <v>0</v>
      </c>
      <c r="AC185" s="64">
        <f t="shared" si="177"/>
        <v>0</v>
      </c>
      <c r="AD185" s="64">
        <f t="shared" si="178"/>
        <v>0</v>
      </c>
      <c r="AE185" s="64">
        <f t="shared" si="179"/>
        <v>0</v>
      </c>
      <c r="AF185" s="64">
        <f t="shared" si="180"/>
        <v>0</v>
      </c>
      <c r="AG185" s="64">
        <f t="shared" si="181"/>
        <v>0</v>
      </c>
      <c r="AH185" s="64">
        <f t="shared" si="182"/>
        <v>0</v>
      </c>
      <c r="AI185" s="65">
        <f t="shared" si="183"/>
        <v>0</v>
      </c>
      <c r="AJ185" s="65">
        <f t="shared" si="184"/>
        <v>0</v>
      </c>
      <c r="AK185" s="65">
        <f t="shared" si="185"/>
        <v>0</v>
      </c>
      <c r="AL185" s="148">
        <v>218.61</v>
      </c>
      <c r="AM185" s="64">
        <f t="shared" si="187"/>
        <v>0</v>
      </c>
      <c r="AN185" s="160">
        <f t="shared" si="190"/>
        <v>218.61</v>
      </c>
      <c r="AO185" s="122">
        <f t="shared" si="170"/>
        <v>218.61</v>
      </c>
      <c r="AP185" s="66">
        <f t="shared" si="188"/>
        <v>0</v>
      </c>
      <c r="AQ185" s="97"/>
      <c r="AR185" s="97"/>
      <c r="AS185" s="97"/>
      <c r="AT185" s="97"/>
      <c r="AU185" s="97"/>
      <c r="AV185" s="97"/>
    </row>
    <row r="186" spans="1:48" ht="28.5" x14ac:dyDescent="0.25">
      <c r="A186" s="56" t="s">
        <v>484</v>
      </c>
      <c r="B186" s="84" t="s">
        <v>485</v>
      </c>
      <c r="C186" s="58" t="s">
        <v>486</v>
      </c>
      <c r="D186" s="59" t="s">
        <v>94</v>
      </c>
      <c r="E186" s="60">
        <v>1</v>
      </c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102"/>
      <c r="Q186" s="102"/>
      <c r="R186" s="102"/>
      <c r="S186" s="146"/>
      <c r="T186" s="62">
        <f t="shared" si="168"/>
        <v>0</v>
      </c>
      <c r="U186" s="62">
        <f t="shared" si="169"/>
        <v>0</v>
      </c>
      <c r="V186" s="129">
        <f t="shared" si="171"/>
        <v>1</v>
      </c>
      <c r="W186" s="63">
        <v>150.65</v>
      </c>
      <c r="X186" s="64">
        <f t="shared" si="172"/>
        <v>150.65</v>
      </c>
      <c r="Y186" s="64">
        <f t="shared" si="173"/>
        <v>0</v>
      </c>
      <c r="Z186" s="64">
        <f t="shared" si="174"/>
        <v>0</v>
      </c>
      <c r="AA186" s="64">
        <f t="shared" si="175"/>
        <v>0</v>
      </c>
      <c r="AB186" s="64">
        <f t="shared" si="176"/>
        <v>0</v>
      </c>
      <c r="AC186" s="64">
        <f t="shared" si="177"/>
        <v>0</v>
      </c>
      <c r="AD186" s="64">
        <f t="shared" si="178"/>
        <v>0</v>
      </c>
      <c r="AE186" s="64">
        <f t="shared" si="179"/>
        <v>0</v>
      </c>
      <c r="AF186" s="64">
        <f t="shared" si="180"/>
        <v>0</v>
      </c>
      <c r="AG186" s="64">
        <f t="shared" si="181"/>
        <v>0</v>
      </c>
      <c r="AH186" s="64">
        <f t="shared" si="182"/>
        <v>0</v>
      </c>
      <c r="AI186" s="65">
        <f t="shared" si="183"/>
        <v>0</v>
      </c>
      <c r="AJ186" s="65">
        <f t="shared" si="184"/>
        <v>0</v>
      </c>
      <c r="AK186" s="65">
        <f t="shared" si="185"/>
        <v>0</v>
      </c>
      <c r="AL186" s="148">
        <f t="shared" si="186"/>
        <v>0</v>
      </c>
      <c r="AM186" s="64">
        <f t="shared" si="187"/>
        <v>0</v>
      </c>
      <c r="AN186" s="160">
        <f t="shared" si="190"/>
        <v>0</v>
      </c>
      <c r="AO186" s="122">
        <f t="shared" si="170"/>
        <v>150.65</v>
      </c>
      <c r="AP186" s="66">
        <f t="shared" si="188"/>
        <v>0</v>
      </c>
      <c r="AQ186" s="97"/>
      <c r="AR186" s="97"/>
      <c r="AS186" s="97"/>
      <c r="AT186" s="97"/>
      <c r="AU186" s="97"/>
      <c r="AV186" s="97"/>
    </row>
    <row r="187" spans="1:48" ht="28.5" x14ac:dyDescent="0.25">
      <c r="A187" s="56" t="s">
        <v>487</v>
      </c>
      <c r="B187" s="84" t="s">
        <v>488</v>
      </c>
      <c r="C187" s="58" t="s">
        <v>489</v>
      </c>
      <c r="D187" s="59" t="s">
        <v>94</v>
      </c>
      <c r="E187" s="60">
        <v>1</v>
      </c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102"/>
      <c r="Q187" s="102"/>
      <c r="R187" s="102"/>
      <c r="S187" s="146"/>
      <c r="T187" s="62">
        <f t="shared" si="168"/>
        <v>0</v>
      </c>
      <c r="U187" s="62">
        <f t="shared" si="169"/>
        <v>0</v>
      </c>
      <c r="V187" s="129">
        <f t="shared" si="171"/>
        <v>1</v>
      </c>
      <c r="W187" s="63">
        <v>6021.77</v>
      </c>
      <c r="X187" s="64">
        <f t="shared" si="172"/>
        <v>6021.77</v>
      </c>
      <c r="Y187" s="64">
        <f t="shared" si="173"/>
        <v>0</v>
      </c>
      <c r="Z187" s="64">
        <f t="shared" si="174"/>
        <v>0</v>
      </c>
      <c r="AA187" s="64">
        <f t="shared" si="175"/>
        <v>0</v>
      </c>
      <c r="AB187" s="64">
        <f t="shared" si="176"/>
        <v>0</v>
      </c>
      <c r="AC187" s="64">
        <f t="shared" si="177"/>
        <v>0</v>
      </c>
      <c r="AD187" s="64">
        <f t="shared" si="178"/>
        <v>0</v>
      </c>
      <c r="AE187" s="64">
        <f t="shared" si="179"/>
        <v>0</v>
      </c>
      <c r="AF187" s="64">
        <f t="shared" si="180"/>
        <v>0</v>
      </c>
      <c r="AG187" s="64">
        <f t="shared" si="181"/>
        <v>0</v>
      </c>
      <c r="AH187" s="64">
        <f t="shared" si="182"/>
        <v>0</v>
      </c>
      <c r="AI187" s="65">
        <f t="shared" si="183"/>
        <v>0</v>
      </c>
      <c r="AJ187" s="65">
        <f t="shared" si="184"/>
        <v>0</v>
      </c>
      <c r="AK187" s="65">
        <f t="shared" si="185"/>
        <v>0</v>
      </c>
      <c r="AL187" s="148">
        <f t="shared" si="186"/>
        <v>0</v>
      </c>
      <c r="AM187" s="64">
        <f t="shared" si="187"/>
        <v>0</v>
      </c>
      <c r="AN187" s="160">
        <f t="shared" si="190"/>
        <v>0</v>
      </c>
      <c r="AO187" s="122">
        <f t="shared" si="170"/>
        <v>6021.77</v>
      </c>
      <c r="AP187" s="66">
        <f t="shared" si="188"/>
        <v>0</v>
      </c>
      <c r="AQ187" s="97"/>
      <c r="AR187" s="97"/>
      <c r="AS187" s="97"/>
      <c r="AT187" s="97"/>
      <c r="AU187" s="97"/>
      <c r="AV187" s="97"/>
    </row>
    <row r="188" spans="1:48" x14ac:dyDescent="0.25">
      <c r="A188" s="43"/>
      <c r="B188" s="43"/>
      <c r="C188" s="45" t="s">
        <v>490</v>
      </c>
      <c r="D188" s="45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100"/>
      <c r="Q188" s="100"/>
      <c r="R188" s="100"/>
      <c r="S188" s="142"/>
      <c r="T188" s="70">
        <f t="shared" si="168"/>
        <v>0</v>
      </c>
      <c r="U188" s="70">
        <f t="shared" si="169"/>
        <v>0</v>
      </c>
      <c r="V188" s="71"/>
      <c r="W188" s="71"/>
      <c r="X188" s="73">
        <f t="shared" ref="X188" si="191">SUM(X143:X187)</f>
        <v>87523.75</v>
      </c>
      <c r="Y188" s="73">
        <f>SUM(Y143:Y187)</f>
        <v>0</v>
      </c>
      <c r="Z188" s="73">
        <f t="shared" ref="Z188:AM188" si="192">SUM(Z143:Z187)</f>
        <v>0</v>
      </c>
      <c r="AA188" s="73">
        <f t="shared" si="192"/>
        <v>0</v>
      </c>
      <c r="AB188" s="73">
        <f t="shared" si="192"/>
        <v>0</v>
      </c>
      <c r="AC188" s="73">
        <f t="shared" si="192"/>
        <v>0</v>
      </c>
      <c r="AD188" s="73">
        <f t="shared" si="192"/>
        <v>0</v>
      </c>
      <c r="AE188" s="73">
        <f t="shared" si="192"/>
        <v>0</v>
      </c>
      <c r="AF188" s="73">
        <f t="shared" si="192"/>
        <v>3714.5499999999997</v>
      </c>
      <c r="AG188" s="73">
        <f t="shared" si="192"/>
        <v>0</v>
      </c>
      <c r="AH188" s="73">
        <f t="shared" si="192"/>
        <v>1646.5</v>
      </c>
      <c r="AI188" s="73">
        <f t="shared" si="192"/>
        <v>2560</v>
      </c>
      <c r="AJ188" s="73">
        <f t="shared" si="192"/>
        <v>0</v>
      </c>
      <c r="AK188" s="73">
        <f t="shared" si="192"/>
        <v>0</v>
      </c>
      <c r="AL188" s="149">
        <f>SUM(AL143:AL187)</f>
        <v>14683.324849999999</v>
      </c>
      <c r="AM188" s="73">
        <f t="shared" si="192"/>
        <v>6426.45</v>
      </c>
      <c r="AN188" s="160">
        <f>SUBTOTAL(9,AN143:AN187)</f>
        <v>21109.774850000002</v>
      </c>
      <c r="AO188" s="122">
        <f t="shared" si="170"/>
        <v>66413.975149999998</v>
      </c>
      <c r="AP188" s="66"/>
      <c r="AQ188" s="165">
        <f>AN188+AO188</f>
        <v>87523.75</v>
      </c>
      <c r="AR188" s="165">
        <f>X188</f>
        <v>87523.75</v>
      </c>
      <c r="AS188" s="55"/>
      <c r="AT188" s="55"/>
      <c r="AU188" s="55"/>
      <c r="AV188" s="55"/>
    </row>
    <row r="189" spans="1:48" x14ac:dyDescent="0.25">
      <c r="A189" s="90"/>
      <c r="B189" s="91"/>
      <c r="C189" s="98"/>
      <c r="D189" s="92"/>
      <c r="E189" s="99"/>
      <c r="F189" s="99"/>
      <c r="G189" s="99"/>
      <c r="H189" s="99"/>
      <c r="I189" s="99"/>
      <c r="J189" s="99"/>
      <c r="K189" s="99"/>
      <c r="L189" s="99"/>
      <c r="M189" s="99"/>
      <c r="N189" s="99"/>
      <c r="O189" s="99"/>
      <c r="P189" s="102"/>
      <c r="Q189" s="102"/>
      <c r="R189" s="102"/>
      <c r="S189" s="146"/>
      <c r="T189" s="62">
        <f t="shared" si="168"/>
        <v>0</v>
      </c>
      <c r="U189" s="62">
        <f t="shared" si="169"/>
        <v>0</v>
      </c>
      <c r="V189" s="129"/>
      <c r="W189" s="103"/>
      <c r="X189" s="80"/>
      <c r="Y189" s="64"/>
      <c r="Z189" s="64"/>
      <c r="AA189" s="64"/>
      <c r="AB189" s="64"/>
      <c r="AC189" s="64"/>
      <c r="AD189" s="64"/>
      <c r="AE189" s="64"/>
      <c r="AF189" s="64"/>
      <c r="AG189" s="64"/>
      <c r="AH189" s="64"/>
      <c r="AI189" s="65"/>
      <c r="AJ189" s="65"/>
      <c r="AK189" s="65"/>
      <c r="AL189" s="148"/>
      <c r="AM189" s="64"/>
      <c r="AN189" s="160">
        <f t="shared" si="190"/>
        <v>0</v>
      </c>
      <c r="AO189" s="122">
        <f t="shared" si="170"/>
        <v>0</v>
      </c>
      <c r="AP189" s="66"/>
      <c r="AQ189" s="97"/>
      <c r="AR189" s="97"/>
      <c r="AS189" s="97"/>
      <c r="AT189" s="97"/>
      <c r="AU189" s="97"/>
      <c r="AV189" s="97"/>
    </row>
    <row r="190" spans="1:48" x14ac:dyDescent="0.25">
      <c r="A190" s="43"/>
      <c r="B190" s="43" t="s">
        <v>491</v>
      </c>
      <c r="C190" s="106" t="s">
        <v>492</v>
      </c>
      <c r="D190" s="45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100"/>
      <c r="Q190" s="100"/>
      <c r="R190" s="100"/>
      <c r="S190" s="142"/>
      <c r="T190" s="70">
        <f t="shared" si="168"/>
        <v>0</v>
      </c>
      <c r="U190" s="70">
        <f t="shared" si="169"/>
        <v>0</v>
      </c>
      <c r="V190" s="71"/>
      <c r="W190" s="71"/>
      <c r="X190" s="82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2"/>
      <c r="AJ190" s="72"/>
      <c r="AK190" s="72"/>
      <c r="AL190" s="149"/>
      <c r="AM190" s="72"/>
      <c r="AN190" s="160">
        <f t="shared" si="190"/>
        <v>0</v>
      </c>
      <c r="AO190" s="122">
        <f t="shared" si="170"/>
        <v>0</v>
      </c>
      <c r="AP190" s="66"/>
      <c r="AQ190" s="55"/>
      <c r="AR190" s="55"/>
      <c r="AS190" s="55"/>
      <c r="AT190" s="55"/>
      <c r="AU190" s="55"/>
      <c r="AV190" s="55"/>
    </row>
    <row r="191" spans="1:48" x14ac:dyDescent="0.25">
      <c r="A191" s="56" t="s">
        <v>466</v>
      </c>
      <c r="B191" s="84" t="s">
        <v>493</v>
      </c>
      <c r="C191" s="58" t="s">
        <v>468</v>
      </c>
      <c r="D191" s="59" t="s">
        <v>81</v>
      </c>
      <c r="E191" s="60">
        <v>5</v>
      </c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102"/>
      <c r="Q191" s="102"/>
      <c r="R191" s="102"/>
      <c r="S191" s="146"/>
      <c r="T191" s="62">
        <f t="shared" si="168"/>
        <v>0</v>
      </c>
      <c r="U191" s="62">
        <f t="shared" si="169"/>
        <v>0</v>
      </c>
      <c r="V191" s="129">
        <f t="shared" ref="V191:V199" si="193">E191-U191</f>
        <v>5</v>
      </c>
      <c r="W191" s="63">
        <v>20.96</v>
      </c>
      <c r="X191" s="64">
        <f t="shared" ref="X191:X199" si="194">TRUNC(ROUND(E191*W191,2),2)</f>
        <v>104.8</v>
      </c>
      <c r="Y191" s="64">
        <f t="shared" ref="Y191:Y199" si="195">F191*W191</f>
        <v>0</v>
      </c>
      <c r="Z191" s="64">
        <f t="shared" ref="Z191:Z199" si="196">G191*W191</f>
        <v>0</v>
      </c>
      <c r="AA191" s="64">
        <f t="shared" ref="AA191:AA199" si="197">H191*W191</f>
        <v>0</v>
      </c>
      <c r="AB191" s="64">
        <f t="shared" ref="AB191:AB199" si="198">I191*W191</f>
        <v>0</v>
      </c>
      <c r="AC191" s="64">
        <f t="shared" ref="AC191:AC199" si="199">J191*W191</f>
        <v>0</v>
      </c>
      <c r="AD191" s="64">
        <f t="shared" ref="AD191:AD199" si="200">K191*W191</f>
        <v>0</v>
      </c>
      <c r="AE191" s="64">
        <f t="shared" ref="AE191:AE199" si="201">L191*W191</f>
        <v>0</v>
      </c>
      <c r="AF191" s="64">
        <f t="shared" ref="AF191:AF199" si="202">M191*W191</f>
        <v>0</v>
      </c>
      <c r="AG191" s="64">
        <f t="shared" ref="AG191:AG199" si="203">N191*W191</f>
        <v>0</v>
      </c>
      <c r="AH191" s="64">
        <f t="shared" ref="AH191:AH199" si="204">O191*W191</f>
        <v>0</v>
      </c>
      <c r="AI191" s="65">
        <f t="shared" ref="AI191:AI199" si="205">TRUNC(ROUND(P191*W191,2),2)</f>
        <v>0</v>
      </c>
      <c r="AJ191" s="65">
        <f t="shared" ref="AJ191:AJ199" si="206">Q191*W191</f>
        <v>0</v>
      </c>
      <c r="AK191" s="65">
        <f t="shared" ref="AK191:AK199" si="207">R191*W190</f>
        <v>0</v>
      </c>
      <c r="AL191" s="148">
        <f t="shared" ref="AL191:AL199" si="208">S191*W191</f>
        <v>0</v>
      </c>
      <c r="AM191" s="64">
        <f t="shared" ref="AM191:AM199" si="209">T191*W191</f>
        <v>0</v>
      </c>
      <c r="AN191" s="160">
        <f t="shared" si="190"/>
        <v>0</v>
      </c>
      <c r="AO191" s="122">
        <f t="shared" si="170"/>
        <v>104.8</v>
      </c>
      <c r="AP191" s="66">
        <f t="shared" ref="AP191:AP199" si="210">(U191*100)/E191</f>
        <v>0</v>
      </c>
      <c r="AQ191" s="97"/>
      <c r="AR191" s="97"/>
      <c r="AS191" s="97"/>
      <c r="AT191" s="97"/>
      <c r="AU191" s="97"/>
      <c r="AV191" s="97"/>
    </row>
    <row r="192" spans="1:48" x14ac:dyDescent="0.25">
      <c r="A192" s="56" t="s">
        <v>460</v>
      </c>
      <c r="B192" s="84" t="s">
        <v>494</v>
      </c>
      <c r="C192" s="58" t="s">
        <v>462</v>
      </c>
      <c r="D192" s="59" t="s">
        <v>81</v>
      </c>
      <c r="E192" s="60">
        <v>200</v>
      </c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102"/>
      <c r="Q192" s="102"/>
      <c r="R192" s="102"/>
      <c r="S192" s="146">
        <v>200</v>
      </c>
      <c r="T192" s="62">
        <f t="shared" si="168"/>
        <v>0</v>
      </c>
      <c r="U192" s="62">
        <f t="shared" si="169"/>
        <v>200</v>
      </c>
      <c r="V192" s="129">
        <f t="shared" si="193"/>
        <v>0</v>
      </c>
      <c r="W192" s="63">
        <v>7.53</v>
      </c>
      <c r="X192" s="64">
        <f t="shared" si="194"/>
        <v>1506</v>
      </c>
      <c r="Y192" s="64">
        <f t="shared" si="195"/>
        <v>0</v>
      </c>
      <c r="Z192" s="64">
        <f t="shared" si="196"/>
        <v>0</v>
      </c>
      <c r="AA192" s="64">
        <f t="shared" si="197"/>
        <v>0</v>
      </c>
      <c r="AB192" s="64">
        <f t="shared" si="198"/>
        <v>0</v>
      </c>
      <c r="AC192" s="64">
        <f t="shared" si="199"/>
        <v>0</v>
      </c>
      <c r="AD192" s="64">
        <f t="shared" si="200"/>
        <v>0</v>
      </c>
      <c r="AE192" s="64">
        <f t="shared" si="201"/>
        <v>0</v>
      </c>
      <c r="AF192" s="64">
        <f t="shared" si="202"/>
        <v>0</v>
      </c>
      <c r="AG192" s="64">
        <f t="shared" si="203"/>
        <v>0</v>
      </c>
      <c r="AH192" s="64">
        <f t="shared" si="204"/>
        <v>0</v>
      </c>
      <c r="AI192" s="65">
        <f t="shared" si="205"/>
        <v>0</v>
      </c>
      <c r="AJ192" s="65">
        <f t="shared" si="206"/>
        <v>0</v>
      </c>
      <c r="AK192" s="65">
        <f t="shared" si="207"/>
        <v>0</v>
      </c>
      <c r="AL192" s="148">
        <f t="shared" si="208"/>
        <v>1506</v>
      </c>
      <c r="AM192" s="64">
        <f t="shared" si="209"/>
        <v>0</v>
      </c>
      <c r="AN192" s="160">
        <f t="shared" si="190"/>
        <v>1506</v>
      </c>
      <c r="AO192" s="122">
        <f t="shared" si="170"/>
        <v>0</v>
      </c>
      <c r="AP192" s="66">
        <f t="shared" si="210"/>
        <v>100</v>
      </c>
      <c r="AQ192" s="97"/>
      <c r="AR192" s="97"/>
      <c r="AS192" s="97"/>
      <c r="AT192" s="97"/>
      <c r="AU192" s="97"/>
      <c r="AV192" s="97"/>
    </row>
    <row r="193" spans="1:48" x14ac:dyDescent="0.25">
      <c r="A193" s="56" t="s">
        <v>463</v>
      </c>
      <c r="B193" s="84" t="s">
        <v>495</v>
      </c>
      <c r="C193" s="58" t="s">
        <v>465</v>
      </c>
      <c r="D193" s="59" t="s">
        <v>81</v>
      </c>
      <c r="E193" s="60">
        <v>70</v>
      </c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102"/>
      <c r="Q193" s="102"/>
      <c r="R193" s="102"/>
      <c r="S193" s="146"/>
      <c r="T193" s="62">
        <f t="shared" si="168"/>
        <v>0</v>
      </c>
      <c r="U193" s="62">
        <f t="shared" si="169"/>
        <v>0</v>
      </c>
      <c r="V193" s="129">
        <f t="shared" si="193"/>
        <v>70</v>
      </c>
      <c r="W193" s="63">
        <v>8.57</v>
      </c>
      <c r="X193" s="64">
        <f t="shared" si="194"/>
        <v>599.9</v>
      </c>
      <c r="Y193" s="64">
        <f t="shared" si="195"/>
        <v>0</v>
      </c>
      <c r="Z193" s="64">
        <f t="shared" si="196"/>
        <v>0</v>
      </c>
      <c r="AA193" s="64">
        <f t="shared" si="197"/>
        <v>0</v>
      </c>
      <c r="AB193" s="64">
        <f t="shared" si="198"/>
        <v>0</v>
      </c>
      <c r="AC193" s="64">
        <f t="shared" si="199"/>
        <v>0</v>
      </c>
      <c r="AD193" s="64">
        <f t="shared" si="200"/>
        <v>0</v>
      </c>
      <c r="AE193" s="64">
        <f t="shared" si="201"/>
        <v>0</v>
      </c>
      <c r="AF193" s="64">
        <f t="shared" si="202"/>
        <v>0</v>
      </c>
      <c r="AG193" s="64">
        <f t="shared" si="203"/>
        <v>0</v>
      </c>
      <c r="AH193" s="64">
        <f t="shared" si="204"/>
        <v>0</v>
      </c>
      <c r="AI193" s="65">
        <f t="shared" si="205"/>
        <v>0</v>
      </c>
      <c r="AJ193" s="65">
        <f t="shared" si="206"/>
        <v>0</v>
      </c>
      <c r="AK193" s="65">
        <f t="shared" si="207"/>
        <v>0</v>
      </c>
      <c r="AL193" s="148">
        <f t="shared" si="208"/>
        <v>0</v>
      </c>
      <c r="AM193" s="64">
        <f t="shared" si="209"/>
        <v>0</v>
      </c>
      <c r="AN193" s="160">
        <f t="shared" si="190"/>
        <v>0</v>
      </c>
      <c r="AO193" s="122">
        <f t="shared" si="170"/>
        <v>599.9</v>
      </c>
      <c r="AP193" s="66">
        <f t="shared" si="210"/>
        <v>0</v>
      </c>
      <c r="AQ193" s="97"/>
      <c r="AR193" s="97"/>
      <c r="AS193" s="97"/>
      <c r="AT193" s="97"/>
      <c r="AU193" s="97"/>
      <c r="AV193" s="97"/>
    </row>
    <row r="194" spans="1:48" x14ac:dyDescent="0.25">
      <c r="A194" s="56" t="s">
        <v>355</v>
      </c>
      <c r="B194" s="84" t="s">
        <v>496</v>
      </c>
      <c r="C194" s="58" t="s">
        <v>357</v>
      </c>
      <c r="D194" s="59" t="s">
        <v>94</v>
      </c>
      <c r="E194" s="60">
        <v>12</v>
      </c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102"/>
      <c r="Q194" s="102"/>
      <c r="R194" s="102"/>
      <c r="S194" s="146"/>
      <c r="T194" s="62">
        <f t="shared" si="168"/>
        <v>0</v>
      </c>
      <c r="U194" s="62">
        <f t="shared" si="169"/>
        <v>0</v>
      </c>
      <c r="V194" s="129">
        <f t="shared" si="193"/>
        <v>12</v>
      </c>
      <c r="W194" s="63">
        <v>7.33</v>
      </c>
      <c r="X194" s="64">
        <f t="shared" si="194"/>
        <v>87.96</v>
      </c>
      <c r="Y194" s="64">
        <f t="shared" si="195"/>
        <v>0</v>
      </c>
      <c r="Z194" s="64">
        <f t="shared" si="196"/>
        <v>0</v>
      </c>
      <c r="AA194" s="64">
        <f t="shared" si="197"/>
        <v>0</v>
      </c>
      <c r="AB194" s="64">
        <f t="shared" si="198"/>
        <v>0</v>
      </c>
      <c r="AC194" s="64">
        <f t="shared" si="199"/>
        <v>0</v>
      </c>
      <c r="AD194" s="64">
        <f t="shared" si="200"/>
        <v>0</v>
      </c>
      <c r="AE194" s="64">
        <f t="shared" si="201"/>
        <v>0</v>
      </c>
      <c r="AF194" s="64">
        <f t="shared" si="202"/>
        <v>0</v>
      </c>
      <c r="AG194" s="64">
        <f t="shared" si="203"/>
        <v>0</v>
      </c>
      <c r="AH194" s="64">
        <f t="shared" si="204"/>
        <v>0</v>
      </c>
      <c r="AI194" s="65">
        <f t="shared" si="205"/>
        <v>0</v>
      </c>
      <c r="AJ194" s="65">
        <f t="shared" si="206"/>
        <v>0</v>
      </c>
      <c r="AK194" s="65">
        <f t="shared" si="207"/>
        <v>0</v>
      </c>
      <c r="AL194" s="148">
        <f t="shared" si="208"/>
        <v>0</v>
      </c>
      <c r="AM194" s="64">
        <f t="shared" si="209"/>
        <v>0</v>
      </c>
      <c r="AN194" s="160">
        <f t="shared" si="190"/>
        <v>0</v>
      </c>
      <c r="AO194" s="122">
        <f t="shared" si="170"/>
        <v>87.96</v>
      </c>
      <c r="AP194" s="66">
        <f t="shared" si="210"/>
        <v>0</v>
      </c>
      <c r="AQ194" s="97"/>
      <c r="AR194" s="97"/>
      <c r="AS194" s="97"/>
      <c r="AT194" s="97"/>
      <c r="AU194" s="97"/>
      <c r="AV194" s="97"/>
    </row>
    <row r="195" spans="1:48" x14ac:dyDescent="0.25">
      <c r="A195" s="56" t="s">
        <v>497</v>
      </c>
      <c r="B195" s="84" t="s">
        <v>498</v>
      </c>
      <c r="C195" s="58" t="s">
        <v>499</v>
      </c>
      <c r="D195" s="59" t="s">
        <v>94</v>
      </c>
      <c r="E195" s="60">
        <v>1</v>
      </c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102"/>
      <c r="Q195" s="102"/>
      <c r="R195" s="102"/>
      <c r="S195" s="146"/>
      <c r="T195" s="62">
        <f t="shared" si="168"/>
        <v>0</v>
      </c>
      <c r="U195" s="62">
        <f t="shared" si="169"/>
        <v>0</v>
      </c>
      <c r="V195" s="129">
        <f t="shared" si="193"/>
        <v>1</v>
      </c>
      <c r="W195" s="63">
        <v>49.11</v>
      </c>
      <c r="X195" s="64">
        <f t="shared" si="194"/>
        <v>49.11</v>
      </c>
      <c r="Y195" s="64">
        <f t="shared" si="195"/>
        <v>0</v>
      </c>
      <c r="Z195" s="64">
        <f t="shared" si="196"/>
        <v>0</v>
      </c>
      <c r="AA195" s="64">
        <f t="shared" si="197"/>
        <v>0</v>
      </c>
      <c r="AB195" s="64">
        <f t="shared" si="198"/>
        <v>0</v>
      </c>
      <c r="AC195" s="64">
        <f t="shared" si="199"/>
        <v>0</v>
      </c>
      <c r="AD195" s="64">
        <f t="shared" si="200"/>
        <v>0</v>
      </c>
      <c r="AE195" s="64">
        <f t="shared" si="201"/>
        <v>0</v>
      </c>
      <c r="AF195" s="64">
        <f t="shared" si="202"/>
        <v>0</v>
      </c>
      <c r="AG195" s="64">
        <f t="shared" si="203"/>
        <v>0</v>
      </c>
      <c r="AH195" s="64">
        <f t="shared" si="204"/>
        <v>0</v>
      </c>
      <c r="AI195" s="65">
        <f t="shared" si="205"/>
        <v>0</v>
      </c>
      <c r="AJ195" s="65">
        <f t="shared" si="206"/>
        <v>0</v>
      </c>
      <c r="AK195" s="65">
        <f t="shared" si="207"/>
        <v>0</v>
      </c>
      <c r="AL195" s="148">
        <f t="shared" si="208"/>
        <v>0</v>
      </c>
      <c r="AM195" s="64">
        <f t="shared" si="209"/>
        <v>0</v>
      </c>
      <c r="AN195" s="160">
        <f t="shared" si="190"/>
        <v>0</v>
      </c>
      <c r="AO195" s="122">
        <f t="shared" si="170"/>
        <v>49.11</v>
      </c>
      <c r="AP195" s="66">
        <f t="shared" si="210"/>
        <v>0</v>
      </c>
      <c r="AQ195" s="97"/>
      <c r="AR195" s="97"/>
      <c r="AS195" s="97"/>
      <c r="AT195" s="97"/>
      <c r="AU195" s="97"/>
      <c r="AV195" s="97"/>
    </row>
    <row r="196" spans="1:48" x14ac:dyDescent="0.25">
      <c r="A196" s="56" t="s">
        <v>500</v>
      </c>
      <c r="B196" s="84" t="s">
        <v>501</v>
      </c>
      <c r="C196" s="58" t="s">
        <v>502</v>
      </c>
      <c r="D196" s="59" t="s">
        <v>94</v>
      </c>
      <c r="E196" s="60">
        <v>1</v>
      </c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102"/>
      <c r="Q196" s="102"/>
      <c r="R196" s="102"/>
      <c r="S196" s="146"/>
      <c r="T196" s="62">
        <f t="shared" si="168"/>
        <v>0</v>
      </c>
      <c r="U196" s="62">
        <f t="shared" si="169"/>
        <v>0</v>
      </c>
      <c r="V196" s="129">
        <f t="shared" si="193"/>
        <v>1</v>
      </c>
      <c r="W196" s="63">
        <v>121.82</v>
      </c>
      <c r="X196" s="64">
        <f t="shared" si="194"/>
        <v>121.82</v>
      </c>
      <c r="Y196" s="64">
        <f t="shared" si="195"/>
        <v>0</v>
      </c>
      <c r="Z196" s="64">
        <f t="shared" si="196"/>
        <v>0</v>
      </c>
      <c r="AA196" s="64">
        <f t="shared" si="197"/>
        <v>0</v>
      </c>
      <c r="AB196" s="64">
        <f t="shared" si="198"/>
        <v>0</v>
      </c>
      <c r="AC196" s="64">
        <f t="shared" si="199"/>
        <v>0</v>
      </c>
      <c r="AD196" s="64">
        <f t="shared" si="200"/>
        <v>0</v>
      </c>
      <c r="AE196" s="64">
        <f t="shared" si="201"/>
        <v>0</v>
      </c>
      <c r="AF196" s="64">
        <f t="shared" si="202"/>
        <v>0</v>
      </c>
      <c r="AG196" s="64">
        <f t="shared" si="203"/>
        <v>0</v>
      </c>
      <c r="AH196" s="64">
        <f t="shared" si="204"/>
        <v>0</v>
      </c>
      <c r="AI196" s="65">
        <f t="shared" si="205"/>
        <v>0</v>
      </c>
      <c r="AJ196" s="65">
        <f t="shared" si="206"/>
        <v>0</v>
      </c>
      <c r="AK196" s="65">
        <f t="shared" si="207"/>
        <v>0</v>
      </c>
      <c r="AL196" s="148">
        <f t="shared" si="208"/>
        <v>0</v>
      </c>
      <c r="AM196" s="64">
        <f t="shared" si="209"/>
        <v>0</v>
      </c>
      <c r="AN196" s="160">
        <f t="shared" si="190"/>
        <v>0</v>
      </c>
      <c r="AO196" s="122">
        <f t="shared" si="170"/>
        <v>121.82</v>
      </c>
      <c r="AP196" s="66">
        <f t="shared" si="210"/>
        <v>0</v>
      </c>
      <c r="AQ196" s="97"/>
      <c r="AR196" s="97"/>
      <c r="AS196" s="97"/>
      <c r="AT196" s="97"/>
      <c r="AU196" s="97"/>
      <c r="AV196" s="97"/>
    </row>
    <row r="197" spans="1:48" x14ac:dyDescent="0.25">
      <c r="A197" s="56" t="s">
        <v>503</v>
      </c>
      <c r="B197" s="84" t="s">
        <v>504</v>
      </c>
      <c r="C197" s="58" t="s">
        <v>505</v>
      </c>
      <c r="D197" s="59" t="s">
        <v>94</v>
      </c>
      <c r="E197" s="60">
        <v>2</v>
      </c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102"/>
      <c r="Q197" s="102"/>
      <c r="R197" s="102"/>
      <c r="S197" s="146"/>
      <c r="T197" s="62">
        <f t="shared" si="168"/>
        <v>0</v>
      </c>
      <c r="U197" s="62">
        <f t="shared" si="169"/>
        <v>0</v>
      </c>
      <c r="V197" s="129">
        <f t="shared" si="193"/>
        <v>2</v>
      </c>
      <c r="W197" s="63">
        <v>205.51</v>
      </c>
      <c r="X197" s="64">
        <f t="shared" si="194"/>
        <v>411.02</v>
      </c>
      <c r="Y197" s="64">
        <f t="shared" si="195"/>
        <v>0</v>
      </c>
      <c r="Z197" s="64">
        <f t="shared" si="196"/>
        <v>0</v>
      </c>
      <c r="AA197" s="64">
        <f t="shared" si="197"/>
        <v>0</v>
      </c>
      <c r="AB197" s="64">
        <f t="shared" si="198"/>
        <v>0</v>
      </c>
      <c r="AC197" s="64">
        <f t="shared" si="199"/>
        <v>0</v>
      </c>
      <c r="AD197" s="64">
        <f t="shared" si="200"/>
        <v>0</v>
      </c>
      <c r="AE197" s="64">
        <f t="shared" si="201"/>
        <v>0</v>
      </c>
      <c r="AF197" s="64">
        <f t="shared" si="202"/>
        <v>0</v>
      </c>
      <c r="AG197" s="64">
        <f t="shared" si="203"/>
        <v>0</v>
      </c>
      <c r="AH197" s="64">
        <f t="shared" si="204"/>
        <v>0</v>
      </c>
      <c r="AI197" s="65">
        <f t="shared" si="205"/>
        <v>0</v>
      </c>
      <c r="AJ197" s="65">
        <f t="shared" si="206"/>
        <v>0</v>
      </c>
      <c r="AK197" s="65">
        <f t="shared" si="207"/>
        <v>0</v>
      </c>
      <c r="AL197" s="148">
        <f t="shared" si="208"/>
        <v>0</v>
      </c>
      <c r="AM197" s="64">
        <f t="shared" si="209"/>
        <v>0</v>
      </c>
      <c r="AN197" s="160">
        <f t="shared" si="190"/>
        <v>0</v>
      </c>
      <c r="AO197" s="122">
        <f t="shared" si="170"/>
        <v>411.02</v>
      </c>
      <c r="AP197" s="66">
        <f t="shared" si="210"/>
        <v>0</v>
      </c>
      <c r="AQ197" s="97"/>
      <c r="AR197" s="97"/>
      <c r="AS197" s="97"/>
      <c r="AT197" s="97"/>
      <c r="AU197" s="97"/>
      <c r="AV197" s="97"/>
    </row>
    <row r="198" spans="1:48" x14ac:dyDescent="0.25">
      <c r="A198" s="56" t="s">
        <v>204</v>
      </c>
      <c r="B198" s="84" t="s">
        <v>506</v>
      </c>
      <c r="C198" s="58" t="s">
        <v>507</v>
      </c>
      <c r="D198" s="59" t="s">
        <v>94</v>
      </c>
      <c r="E198" s="60">
        <v>1</v>
      </c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102"/>
      <c r="Q198" s="102"/>
      <c r="R198" s="102"/>
      <c r="S198" s="146"/>
      <c r="T198" s="62">
        <f t="shared" si="168"/>
        <v>0</v>
      </c>
      <c r="U198" s="62">
        <f t="shared" si="169"/>
        <v>0</v>
      </c>
      <c r="V198" s="129">
        <f t="shared" si="193"/>
        <v>1</v>
      </c>
      <c r="W198" s="63">
        <v>498.77570512</v>
      </c>
      <c r="X198" s="64">
        <f t="shared" si="194"/>
        <v>498.78</v>
      </c>
      <c r="Y198" s="64">
        <f t="shared" si="195"/>
        <v>0</v>
      </c>
      <c r="Z198" s="64">
        <f t="shared" si="196"/>
        <v>0</v>
      </c>
      <c r="AA198" s="64">
        <f t="shared" si="197"/>
        <v>0</v>
      </c>
      <c r="AB198" s="64">
        <f t="shared" si="198"/>
        <v>0</v>
      </c>
      <c r="AC198" s="64">
        <f t="shared" si="199"/>
        <v>0</v>
      </c>
      <c r="AD198" s="64">
        <f t="shared" si="200"/>
        <v>0</v>
      </c>
      <c r="AE198" s="64">
        <f t="shared" si="201"/>
        <v>0</v>
      </c>
      <c r="AF198" s="64">
        <f t="shared" si="202"/>
        <v>0</v>
      </c>
      <c r="AG198" s="64">
        <f t="shared" si="203"/>
        <v>0</v>
      </c>
      <c r="AH198" s="64">
        <f t="shared" si="204"/>
        <v>0</v>
      </c>
      <c r="AI198" s="65">
        <f t="shared" si="205"/>
        <v>0</v>
      </c>
      <c r="AJ198" s="65">
        <f t="shared" si="206"/>
        <v>0</v>
      </c>
      <c r="AK198" s="65">
        <f t="shared" si="207"/>
        <v>0</v>
      </c>
      <c r="AL198" s="148">
        <f t="shared" si="208"/>
        <v>0</v>
      </c>
      <c r="AM198" s="64">
        <f t="shared" si="209"/>
        <v>0</v>
      </c>
      <c r="AN198" s="160">
        <f t="shared" si="190"/>
        <v>0</v>
      </c>
      <c r="AO198" s="122">
        <f t="shared" si="170"/>
        <v>498.78</v>
      </c>
      <c r="AP198" s="66">
        <f t="shared" si="210"/>
        <v>0</v>
      </c>
      <c r="AQ198" s="97"/>
      <c r="AR198" s="97"/>
      <c r="AS198" s="97"/>
      <c r="AT198" s="97"/>
      <c r="AU198" s="97"/>
      <c r="AV198" s="97"/>
    </row>
    <row r="199" spans="1:48" x14ac:dyDescent="0.25">
      <c r="A199" s="56" t="s">
        <v>508</v>
      </c>
      <c r="B199" s="84" t="s">
        <v>509</v>
      </c>
      <c r="C199" s="58" t="s">
        <v>510</v>
      </c>
      <c r="D199" s="59" t="s">
        <v>94</v>
      </c>
      <c r="E199" s="60">
        <v>13</v>
      </c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102"/>
      <c r="Q199" s="102"/>
      <c r="R199" s="102"/>
      <c r="S199" s="146"/>
      <c r="T199" s="62">
        <f t="shared" si="168"/>
        <v>0</v>
      </c>
      <c r="U199" s="62">
        <f t="shared" si="169"/>
        <v>0</v>
      </c>
      <c r="V199" s="129">
        <f t="shared" si="193"/>
        <v>13</v>
      </c>
      <c r="W199" s="63">
        <v>38.520000000000003</v>
      </c>
      <c r="X199" s="64">
        <f t="shared" si="194"/>
        <v>500.76</v>
      </c>
      <c r="Y199" s="64">
        <f t="shared" si="195"/>
        <v>0</v>
      </c>
      <c r="Z199" s="64">
        <f t="shared" si="196"/>
        <v>0</v>
      </c>
      <c r="AA199" s="64">
        <f t="shared" si="197"/>
        <v>0</v>
      </c>
      <c r="AB199" s="64">
        <f t="shared" si="198"/>
        <v>0</v>
      </c>
      <c r="AC199" s="64">
        <f t="shared" si="199"/>
        <v>0</v>
      </c>
      <c r="AD199" s="64">
        <f t="shared" si="200"/>
        <v>0</v>
      </c>
      <c r="AE199" s="64">
        <f t="shared" si="201"/>
        <v>0</v>
      </c>
      <c r="AF199" s="64">
        <f t="shared" si="202"/>
        <v>0</v>
      </c>
      <c r="AG199" s="64">
        <f t="shared" si="203"/>
        <v>0</v>
      </c>
      <c r="AH199" s="64">
        <f t="shared" si="204"/>
        <v>0</v>
      </c>
      <c r="AI199" s="65">
        <f t="shared" si="205"/>
        <v>0</v>
      </c>
      <c r="AJ199" s="65">
        <f t="shared" si="206"/>
        <v>0</v>
      </c>
      <c r="AK199" s="65">
        <f t="shared" si="207"/>
        <v>0</v>
      </c>
      <c r="AL199" s="148">
        <f t="shared" si="208"/>
        <v>0</v>
      </c>
      <c r="AM199" s="64">
        <f t="shared" si="209"/>
        <v>0</v>
      </c>
      <c r="AN199" s="160">
        <f t="shared" si="190"/>
        <v>0</v>
      </c>
      <c r="AO199" s="122">
        <f t="shared" si="170"/>
        <v>500.76</v>
      </c>
      <c r="AP199" s="66">
        <f t="shared" si="210"/>
        <v>0</v>
      </c>
      <c r="AQ199" s="97"/>
      <c r="AR199" s="97"/>
      <c r="AS199" s="97"/>
      <c r="AT199" s="97"/>
      <c r="AU199" s="97"/>
      <c r="AV199" s="97"/>
    </row>
    <row r="200" spans="1:48" x14ac:dyDescent="0.25">
      <c r="A200" s="43"/>
      <c r="B200" s="43"/>
      <c r="C200" s="45" t="s">
        <v>511</v>
      </c>
      <c r="D200" s="45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100"/>
      <c r="Q200" s="100"/>
      <c r="R200" s="100"/>
      <c r="S200" s="142"/>
      <c r="T200" s="70">
        <f t="shared" si="168"/>
        <v>0</v>
      </c>
      <c r="U200" s="70">
        <f t="shared" si="169"/>
        <v>0</v>
      </c>
      <c r="V200" s="71"/>
      <c r="W200" s="71"/>
      <c r="X200" s="73">
        <f t="shared" ref="X200" si="211">SUM(X191:X199)</f>
        <v>3880.1500000000005</v>
      </c>
      <c r="Y200" s="73">
        <f>SUM(Y191:Y199)</f>
        <v>0</v>
      </c>
      <c r="Z200" s="73">
        <f t="shared" ref="Z200:AM200" si="212">SUM(Z191:Z199)</f>
        <v>0</v>
      </c>
      <c r="AA200" s="73">
        <f t="shared" si="212"/>
        <v>0</v>
      </c>
      <c r="AB200" s="73">
        <f t="shared" si="212"/>
        <v>0</v>
      </c>
      <c r="AC200" s="73">
        <f t="shared" si="212"/>
        <v>0</v>
      </c>
      <c r="AD200" s="73">
        <f t="shared" si="212"/>
        <v>0</v>
      </c>
      <c r="AE200" s="73">
        <f t="shared" si="212"/>
        <v>0</v>
      </c>
      <c r="AF200" s="73">
        <f t="shared" si="212"/>
        <v>0</v>
      </c>
      <c r="AG200" s="73">
        <f t="shared" si="212"/>
        <v>0</v>
      </c>
      <c r="AH200" s="73">
        <f t="shared" si="212"/>
        <v>0</v>
      </c>
      <c r="AI200" s="73">
        <f t="shared" si="212"/>
        <v>0</v>
      </c>
      <c r="AJ200" s="73">
        <f t="shared" si="212"/>
        <v>0</v>
      </c>
      <c r="AK200" s="73">
        <f t="shared" si="212"/>
        <v>0</v>
      </c>
      <c r="AL200" s="149">
        <f t="shared" si="212"/>
        <v>1506</v>
      </c>
      <c r="AM200" s="73">
        <f t="shared" si="212"/>
        <v>0</v>
      </c>
      <c r="AN200" s="160">
        <f>SUBTOTAL(9,AN191:AN199)</f>
        <v>1506</v>
      </c>
      <c r="AO200" s="122">
        <f t="shared" si="170"/>
        <v>2374.1500000000005</v>
      </c>
      <c r="AP200" s="66"/>
      <c r="AQ200" s="165">
        <f>AN200+AO200</f>
        <v>3880.1500000000005</v>
      </c>
      <c r="AR200" s="165">
        <f>X200</f>
        <v>3880.1500000000005</v>
      </c>
      <c r="AS200" s="55"/>
      <c r="AT200" s="55"/>
      <c r="AU200" s="55"/>
      <c r="AV200" s="55"/>
    </row>
    <row r="201" spans="1:48" x14ac:dyDescent="0.25">
      <c r="A201" s="90"/>
      <c r="B201" s="91"/>
      <c r="C201" s="98"/>
      <c r="D201" s="92"/>
      <c r="E201" s="99"/>
      <c r="F201" s="99"/>
      <c r="G201" s="99"/>
      <c r="H201" s="99"/>
      <c r="I201" s="99"/>
      <c r="J201" s="99"/>
      <c r="K201" s="99"/>
      <c r="L201" s="99"/>
      <c r="M201" s="99"/>
      <c r="N201" s="99"/>
      <c r="O201" s="99"/>
      <c r="P201" s="102"/>
      <c r="Q201" s="102"/>
      <c r="R201" s="102"/>
      <c r="S201" s="146"/>
      <c r="T201" s="62">
        <f t="shared" si="168"/>
        <v>0</v>
      </c>
      <c r="U201" s="62">
        <f t="shared" si="169"/>
        <v>0</v>
      </c>
      <c r="V201" s="129"/>
      <c r="W201" s="103"/>
      <c r="X201" s="80"/>
      <c r="Y201" s="64"/>
      <c r="Z201" s="64"/>
      <c r="AA201" s="64"/>
      <c r="AB201" s="64"/>
      <c r="AC201" s="64"/>
      <c r="AD201" s="64"/>
      <c r="AE201" s="64"/>
      <c r="AF201" s="64"/>
      <c r="AG201" s="64"/>
      <c r="AH201" s="64"/>
      <c r="AI201" s="65"/>
      <c r="AJ201" s="65"/>
      <c r="AK201" s="65"/>
      <c r="AL201" s="148"/>
      <c r="AM201" s="64"/>
      <c r="AN201" s="160">
        <f t="shared" si="190"/>
        <v>0</v>
      </c>
      <c r="AO201" s="122">
        <f t="shared" si="170"/>
        <v>0</v>
      </c>
      <c r="AP201" s="66"/>
      <c r="AQ201" s="97"/>
      <c r="AR201" s="97"/>
      <c r="AS201" s="97"/>
      <c r="AT201" s="97"/>
      <c r="AU201" s="97"/>
      <c r="AV201" s="97"/>
    </row>
    <row r="202" spans="1:48" x14ac:dyDescent="0.25">
      <c r="A202" s="43"/>
      <c r="B202" s="43" t="s">
        <v>512</v>
      </c>
      <c r="C202" s="106" t="s">
        <v>513</v>
      </c>
      <c r="D202" s="45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100"/>
      <c r="Q202" s="100"/>
      <c r="R202" s="100"/>
      <c r="S202" s="142"/>
      <c r="T202" s="70">
        <f t="shared" si="168"/>
        <v>0</v>
      </c>
      <c r="U202" s="70">
        <f t="shared" si="169"/>
        <v>0</v>
      </c>
      <c r="V202" s="71"/>
      <c r="W202" s="71"/>
      <c r="X202" s="82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2"/>
      <c r="AJ202" s="72"/>
      <c r="AK202" s="72"/>
      <c r="AL202" s="149"/>
      <c r="AM202" s="72"/>
      <c r="AN202" s="160">
        <f t="shared" si="190"/>
        <v>0</v>
      </c>
      <c r="AO202" s="122">
        <f t="shared" si="170"/>
        <v>0</v>
      </c>
      <c r="AP202" s="66"/>
      <c r="AQ202" s="55"/>
      <c r="AR202" s="55"/>
      <c r="AS202" s="55"/>
      <c r="AT202" s="55"/>
      <c r="AU202" s="55"/>
      <c r="AV202" s="55"/>
    </row>
    <row r="203" spans="1:48" x14ac:dyDescent="0.25">
      <c r="A203" s="56" t="s">
        <v>514</v>
      </c>
      <c r="B203" s="84" t="s">
        <v>515</v>
      </c>
      <c r="C203" s="58" t="s">
        <v>516</v>
      </c>
      <c r="D203" s="59" t="s">
        <v>81</v>
      </c>
      <c r="E203" s="60">
        <v>150</v>
      </c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102"/>
      <c r="Q203" s="102"/>
      <c r="R203" s="102"/>
      <c r="S203" s="146"/>
      <c r="T203" s="62">
        <f t="shared" si="168"/>
        <v>0</v>
      </c>
      <c r="U203" s="62">
        <f t="shared" si="169"/>
        <v>0</v>
      </c>
      <c r="V203" s="129">
        <f t="shared" ref="V203:V213" si="213">E203-U203</f>
        <v>150</v>
      </c>
      <c r="W203" s="63">
        <v>33.74</v>
      </c>
      <c r="X203" s="64">
        <f t="shared" ref="X203:X213" si="214">TRUNC(ROUND(E203*W203,2),2)</f>
        <v>5061</v>
      </c>
      <c r="Y203" s="64">
        <f t="shared" ref="Y203:Y213" si="215">F203*W203</f>
        <v>0</v>
      </c>
      <c r="Z203" s="64">
        <f t="shared" ref="Z203:Z213" si="216">G203*W203</f>
        <v>0</v>
      </c>
      <c r="AA203" s="64">
        <f t="shared" ref="AA203:AA213" si="217">H203*W203</f>
        <v>0</v>
      </c>
      <c r="AB203" s="64">
        <f t="shared" ref="AB203:AB213" si="218">I203*W203</f>
        <v>0</v>
      </c>
      <c r="AC203" s="64">
        <f t="shared" ref="AC203:AC213" si="219">J203*W203</f>
        <v>0</v>
      </c>
      <c r="AD203" s="64">
        <f t="shared" ref="AD203:AD213" si="220">K203*W203</f>
        <v>0</v>
      </c>
      <c r="AE203" s="64">
        <f t="shared" ref="AE203:AE213" si="221">L203*W203</f>
        <v>0</v>
      </c>
      <c r="AF203" s="64">
        <f t="shared" ref="AF203:AF213" si="222">M203*W203</f>
        <v>0</v>
      </c>
      <c r="AG203" s="64">
        <f t="shared" ref="AG203:AG213" si="223">N203*W203</f>
        <v>0</v>
      </c>
      <c r="AH203" s="64">
        <f t="shared" ref="AH203:AH213" si="224">O203*W203</f>
        <v>0</v>
      </c>
      <c r="AI203" s="65">
        <f t="shared" ref="AI203:AI213" si="225">TRUNC(ROUND(P203*W203,2),2)</f>
        <v>0</v>
      </c>
      <c r="AJ203" s="65">
        <f t="shared" ref="AJ203:AJ213" si="226">Q203*W203</f>
        <v>0</v>
      </c>
      <c r="AK203" s="65">
        <f t="shared" ref="AK203:AK213" si="227">R203*W203</f>
        <v>0</v>
      </c>
      <c r="AL203" s="148">
        <f t="shared" ref="AL203:AL213" si="228">S203*W203</f>
        <v>0</v>
      </c>
      <c r="AM203" s="64">
        <f t="shared" ref="AM203:AM213" si="229">T203*W203</f>
        <v>0</v>
      </c>
      <c r="AN203" s="160">
        <f t="shared" si="190"/>
        <v>0</v>
      </c>
      <c r="AO203" s="122">
        <f t="shared" si="170"/>
        <v>5061</v>
      </c>
      <c r="AP203" s="66">
        <f t="shared" ref="AP203:AP213" si="230">(U203*100)/E203</f>
        <v>0</v>
      </c>
      <c r="AQ203" s="97"/>
      <c r="AR203" s="97"/>
      <c r="AS203" s="97"/>
      <c r="AT203" s="97"/>
      <c r="AU203" s="97"/>
      <c r="AV203" s="97"/>
    </row>
    <row r="204" spans="1:48" x14ac:dyDescent="0.25">
      <c r="A204" s="56" t="s">
        <v>517</v>
      </c>
      <c r="B204" s="84" t="s">
        <v>518</v>
      </c>
      <c r="C204" s="58" t="s">
        <v>519</v>
      </c>
      <c r="D204" s="59" t="s">
        <v>81</v>
      </c>
      <c r="E204" s="60">
        <v>210</v>
      </c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102"/>
      <c r="Q204" s="102"/>
      <c r="R204" s="102"/>
      <c r="S204" s="146"/>
      <c r="T204" s="62">
        <f t="shared" si="168"/>
        <v>0</v>
      </c>
      <c r="U204" s="62">
        <f t="shared" si="169"/>
        <v>0</v>
      </c>
      <c r="V204" s="129">
        <f t="shared" si="213"/>
        <v>210</v>
      </c>
      <c r="W204" s="63">
        <v>23.65</v>
      </c>
      <c r="X204" s="64">
        <f t="shared" si="214"/>
        <v>4966.5</v>
      </c>
      <c r="Y204" s="64">
        <f t="shared" si="215"/>
        <v>0</v>
      </c>
      <c r="Z204" s="64">
        <f t="shared" si="216"/>
        <v>0</v>
      </c>
      <c r="AA204" s="64">
        <f t="shared" si="217"/>
        <v>0</v>
      </c>
      <c r="AB204" s="64">
        <f t="shared" si="218"/>
        <v>0</v>
      </c>
      <c r="AC204" s="64">
        <f t="shared" si="219"/>
        <v>0</v>
      </c>
      <c r="AD204" s="64">
        <f t="shared" si="220"/>
        <v>0</v>
      </c>
      <c r="AE204" s="64">
        <f t="shared" si="221"/>
        <v>0</v>
      </c>
      <c r="AF204" s="64">
        <f t="shared" si="222"/>
        <v>0</v>
      </c>
      <c r="AG204" s="64">
        <f t="shared" si="223"/>
        <v>0</v>
      </c>
      <c r="AH204" s="64">
        <f t="shared" si="224"/>
        <v>0</v>
      </c>
      <c r="AI204" s="65">
        <f t="shared" si="225"/>
        <v>0</v>
      </c>
      <c r="AJ204" s="65">
        <f t="shared" si="226"/>
        <v>0</v>
      </c>
      <c r="AK204" s="65">
        <f t="shared" si="227"/>
        <v>0</v>
      </c>
      <c r="AL204" s="148">
        <f t="shared" si="228"/>
        <v>0</v>
      </c>
      <c r="AM204" s="64">
        <f t="shared" si="229"/>
        <v>0</v>
      </c>
      <c r="AN204" s="160">
        <f t="shared" si="190"/>
        <v>0</v>
      </c>
      <c r="AO204" s="122">
        <f t="shared" si="170"/>
        <v>4966.5</v>
      </c>
      <c r="AP204" s="66">
        <f t="shared" si="230"/>
        <v>0</v>
      </c>
      <c r="AQ204" s="97"/>
      <c r="AR204" s="97"/>
      <c r="AS204" s="97"/>
      <c r="AT204" s="97"/>
      <c r="AU204" s="97"/>
      <c r="AV204" s="97"/>
    </row>
    <row r="205" spans="1:48" ht="28.5" x14ac:dyDescent="0.25">
      <c r="A205" s="56" t="s">
        <v>520</v>
      </c>
      <c r="B205" s="84" t="s">
        <v>521</v>
      </c>
      <c r="C205" s="58" t="s">
        <v>522</v>
      </c>
      <c r="D205" s="59" t="s">
        <v>94</v>
      </c>
      <c r="E205" s="60">
        <v>12</v>
      </c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102"/>
      <c r="Q205" s="102"/>
      <c r="R205" s="102"/>
      <c r="S205" s="146"/>
      <c r="T205" s="62">
        <f t="shared" si="168"/>
        <v>0</v>
      </c>
      <c r="U205" s="62">
        <f t="shared" si="169"/>
        <v>0</v>
      </c>
      <c r="V205" s="129">
        <f t="shared" si="213"/>
        <v>12</v>
      </c>
      <c r="W205" s="63">
        <v>79.760000000000005</v>
      </c>
      <c r="X205" s="64">
        <f t="shared" si="214"/>
        <v>957.12</v>
      </c>
      <c r="Y205" s="64">
        <f t="shared" si="215"/>
        <v>0</v>
      </c>
      <c r="Z205" s="64">
        <f t="shared" si="216"/>
        <v>0</v>
      </c>
      <c r="AA205" s="64">
        <f t="shared" si="217"/>
        <v>0</v>
      </c>
      <c r="AB205" s="64">
        <f t="shared" si="218"/>
        <v>0</v>
      </c>
      <c r="AC205" s="64">
        <f t="shared" si="219"/>
        <v>0</v>
      </c>
      <c r="AD205" s="64">
        <f t="shared" si="220"/>
        <v>0</v>
      </c>
      <c r="AE205" s="64">
        <f t="shared" si="221"/>
        <v>0</v>
      </c>
      <c r="AF205" s="64">
        <f t="shared" si="222"/>
        <v>0</v>
      </c>
      <c r="AG205" s="64">
        <f t="shared" si="223"/>
        <v>0</v>
      </c>
      <c r="AH205" s="64">
        <f t="shared" si="224"/>
        <v>0</v>
      </c>
      <c r="AI205" s="65">
        <f t="shared" si="225"/>
        <v>0</v>
      </c>
      <c r="AJ205" s="65">
        <f t="shared" si="226"/>
        <v>0</v>
      </c>
      <c r="AK205" s="65">
        <f t="shared" si="227"/>
        <v>0</v>
      </c>
      <c r="AL205" s="148">
        <f t="shared" si="228"/>
        <v>0</v>
      </c>
      <c r="AM205" s="64">
        <f t="shared" si="229"/>
        <v>0</v>
      </c>
      <c r="AN205" s="160">
        <f t="shared" si="190"/>
        <v>0</v>
      </c>
      <c r="AO205" s="122">
        <f t="shared" si="170"/>
        <v>957.12</v>
      </c>
      <c r="AP205" s="66">
        <f t="shared" si="230"/>
        <v>0</v>
      </c>
      <c r="AQ205" s="97"/>
      <c r="AR205" s="97"/>
      <c r="AS205" s="97"/>
      <c r="AT205" s="97"/>
      <c r="AU205" s="97"/>
      <c r="AV205" s="97"/>
    </row>
    <row r="206" spans="1:48" x14ac:dyDescent="0.25">
      <c r="A206" s="56" t="s">
        <v>204</v>
      </c>
      <c r="B206" s="84" t="s">
        <v>523</v>
      </c>
      <c r="C206" s="58" t="s">
        <v>524</v>
      </c>
      <c r="D206" s="59" t="s">
        <v>94</v>
      </c>
      <c r="E206" s="60">
        <v>12</v>
      </c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102"/>
      <c r="Q206" s="102"/>
      <c r="R206" s="102"/>
      <c r="S206" s="146"/>
      <c r="T206" s="62">
        <f t="shared" ref="T206:T266" si="231">F206+G206+H206+I206+J206+K206+L206+M206+N206+O206+P206+Q206+R206</f>
        <v>0</v>
      </c>
      <c r="U206" s="62">
        <f t="shared" ref="U206:U267" si="232">T206+S206</f>
        <v>0</v>
      </c>
      <c r="V206" s="129">
        <f t="shared" si="213"/>
        <v>12</v>
      </c>
      <c r="W206" s="63">
        <v>71.852853072000002</v>
      </c>
      <c r="X206" s="64">
        <f t="shared" si="214"/>
        <v>862.23</v>
      </c>
      <c r="Y206" s="64">
        <f t="shared" si="215"/>
        <v>0</v>
      </c>
      <c r="Z206" s="64">
        <f t="shared" si="216"/>
        <v>0</v>
      </c>
      <c r="AA206" s="64">
        <f t="shared" si="217"/>
        <v>0</v>
      </c>
      <c r="AB206" s="64">
        <f t="shared" si="218"/>
        <v>0</v>
      </c>
      <c r="AC206" s="64">
        <f t="shared" si="219"/>
        <v>0</v>
      </c>
      <c r="AD206" s="64">
        <f t="shared" si="220"/>
        <v>0</v>
      </c>
      <c r="AE206" s="64">
        <f t="shared" si="221"/>
        <v>0</v>
      </c>
      <c r="AF206" s="64">
        <f t="shared" si="222"/>
        <v>0</v>
      </c>
      <c r="AG206" s="64">
        <f t="shared" si="223"/>
        <v>0</v>
      </c>
      <c r="AH206" s="64">
        <f t="shared" si="224"/>
        <v>0</v>
      </c>
      <c r="AI206" s="65">
        <f t="shared" si="225"/>
        <v>0</v>
      </c>
      <c r="AJ206" s="65">
        <f t="shared" si="226"/>
        <v>0</v>
      </c>
      <c r="AK206" s="65">
        <f t="shared" si="227"/>
        <v>0</v>
      </c>
      <c r="AL206" s="148">
        <f t="shared" si="228"/>
        <v>0</v>
      </c>
      <c r="AM206" s="64">
        <f t="shared" si="229"/>
        <v>0</v>
      </c>
      <c r="AN206" s="160">
        <f t="shared" si="190"/>
        <v>0</v>
      </c>
      <c r="AO206" s="122">
        <f t="shared" ref="AO206:AO269" si="233">X206-AN206</f>
        <v>862.23</v>
      </c>
      <c r="AP206" s="66">
        <f t="shared" si="230"/>
        <v>0</v>
      </c>
      <c r="AQ206" s="97"/>
      <c r="AR206" s="97"/>
      <c r="AS206" s="97"/>
      <c r="AT206" s="97"/>
      <c r="AU206" s="97"/>
      <c r="AV206" s="97"/>
    </row>
    <row r="207" spans="1:48" ht="28.5" x14ac:dyDescent="0.25">
      <c r="A207" s="56" t="s">
        <v>525</v>
      </c>
      <c r="B207" s="84" t="s">
        <v>526</v>
      </c>
      <c r="C207" s="58" t="s">
        <v>527</v>
      </c>
      <c r="D207" s="59" t="s">
        <v>94</v>
      </c>
      <c r="E207" s="60">
        <v>12</v>
      </c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102"/>
      <c r="Q207" s="102"/>
      <c r="R207" s="102"/>
      <c r="S207" s="146"/>
      <c r="T207" s="62">
        <f t="shared" si="231"/>
        <v>0</v>
      </c>
      <c r="U207" s="62">
        <f t="shared" si="232"/>
        <v>0</v>
      </c>
      <c r="V207" s="129">
        <f t="shared" si="213"/>
        <v>12</v>
      </c>
      <c r="W207" s="63">
        <v>45.25</v>
      </c>
      <c r="X207" s="64">
        <f t="shared" si="214"/>
        <v>543</v>
      </c>
      <c r="Y207" s="64">
        <f t="shared" si="215"/>
        <v>0</v>
      </c>
      <c r="Z207" s="64">
        <f t="shared" si="216"/>
        <v>0</v>
      </c>
      <c r="AA207" s="64">
        <f t="shared" si="217"/>
        <v>0</v>
      </c>
      <c r="AB207" s="64">
        <f t="shared" si="218"/>
        <v>0</v>
      </c>
      <c r="AC207" s="64">
        <f t="shared" si="219"/>
        <v>0</v>
      </c>
      <c r="AD207" s="64">
        <f t="shared" si="220"/>
        <v>0</v>
      </c>
      <c r="AE207" s="64">
        <f t="shared" si="221"/>
        <v>0</v>
      </c>
      <c r="AF207" s="64">
        <f t="shared" si="222"/>
        <v>0</v>
      </c>
      <c r="AG207" s="64">
        <f t="shared" si="223"/>
        <v>0</v>
      </c>
      <c r="AH207" s="64">
        <f t="shared" si="224"/>
        <v>0</v>
      </c>
      <c r="AI207" s="65">
        <f t="shared" si="225"/>
        <v>0</v>
      </c>
      <c r="AJ207" s="65">
        <f t="shared" si="226"/>
        <v>0</v>
      </c>
      <c r="AK207" s="65">
        <f t="shared" si="227"/>
        <v>0</v>
      </c>
      <c r="AL207" s="148">
        <f t="shared" si="228"/>
        <v>0</v>
      </c>
      <c r="AM207" s="64">
        <f t="shared" si="229"/>
        <v>0</v>
      </c>
      <c r="AN207" s="160">
        <f t="shared" si="190"/>
        <v>0</v>
      </c>
      <c r="AO207" s="122">
        <f t="shared" si="233"/>
        <v>543</v>
      </c>
      <c r="AP207" s="66">
        <f t="shared" si="230"/>
        <v>0</v>
      </c>
      <c r="AQ207" s="97"/>
      <c r="AR207" s="97"/>
      <c r="AS207" s="97"/>
      <c r="AT207" s="97"/>
      <c r="AU207" s="97"/>
      <c r="AV207" s="97"/>
    </row>
    <row r="208" spans="1:48" x14ac:dyDescent="0.25">
      <c r="A208" s="56" t="s">
        <v>528</v>
      </c>
      <c r="B208" s="84" t="s">
        <v>529</v>
      </c>
      <c r="C208" s="58" t="s">
        <v>530</v>
      </c>
      <c r="D208" s="59" t="s">
        <v>94</v>
      </c>
      <c r="E208" s="60">
        <v>12</v>
      </c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102"/>
      <c r="Q208" s="102"/>
      <c r="R208" s="102"/>
      <c r="S208" s="146"/>
      <c r="T208" s="62">
        <f t="shared" si="231"/>
        <v>0</v>
      </c>
      <c r="U208" s="62">
        <f t="shared" si="232"/>
        <v>0</v>
      </c>
      <c r="V208" s="129">
        <f t="shared" si="213"/>
        <v>12</v>
      </c>
      <c r="W208" s="63">
        <v>112.56</v>
      </c>
      <c r="X208" s="64">
        <f t="shared" si="214"/>
        <v>1350.72</v>
      </c>
      <c r="Y208" s="64">
        <f t="shared" si="215"/>
        <v>0</v>
      </c>
      <c r="Z208" s="64">
        <f t="shared" si="216"/>
        <v>0</v>
      </c>
      <c r="AA208" s="64">
        <f t="shared" si="217"/>
        <v>0</v>
      </c>
      <c r="AB208" s="64">
        <f t="shared" si="218"/>
        <v>0</v>
      </c>
      <c r="AC208" s="64">
        <f t="shared" si="219"/>
        <v>0</v>
      </c>
      <c r="AD208" s="64">
        <f t="shared" si="220"/>
        <v>0</v>
      </c>
      <c r="AE208" s="64">
        <f t="shared" si="221"/>
        <v>0</v>
      </c>
      <c r="AF208" s="64">
        <f t="shared" si="222"/>
        <v>0</v>
      </c>
      <c r="AG208" s="64">
        <f t="shared" si="223"/>
        <v>0</v>
      </c>
      <c r="AH208" s="64">
        <f t="shared" si="224"/>
        <v>0</v>
      </c>
      <c r="AI208" s="65">
        <f t="shared" si="225"/>
        <v>0</v>
      </c>
      <c r="AJ208" s="65">
        <f t="shared" si="226"/>
        <v>0</v>
      </c>
      <c r="AK208" s="65">
        <f t="shared" si="227"/>
        <v>0</v>
      </c>
      <c r="AL208" s="148">
        <f t="shared" si="228"/>
        <v>0</v>
      </c>
      <c r="AM208" s="64">
        <f t="shared" si="229"/>
        <v>0</v>
      </c>
      <c r="AN208" s="160">
        <f t="shared" si="190"/>
        <v>0</v>
      </c>
      <c r="AO208" s="122">
        <f t="shared" si="233"/>
        <v>1350.72</v>
      </c>
      <c r="AP208" s="66">
        <f t="shared" si="230"/>
        <v>0</v>
      </c>
      <c r="AQ208" s="97"/>
      <c r="AR208" s="97"/>
      <c r="AS208" s="97"/>
      <c r="AT208" s="97"/>
      <c r="AU208" s="97"/>
      <c r="AV208" s="97"/>
    </row>
    <row r="209" spans="1:48" ht="28.5" x14ac:dyDescent="0.25">
      <c r="A209" s="56" t="s">
        <v>531</v>
      </c>
      <c r="B209" s="84" t="s">
        <v>532</v>
      </c>
      <c r="C209" s="58" t="s">
        <v>533</v>
      </c>
      <c r="D209" s="59" t="s">
        <v>94</v>
      </c>
      <c r="E209" s="60">
        <v>12</v>
      </c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102"/>
      <c r="Q209" s="102"/>
      <c r="R209" s="102"/>
      <c r="S209" s="146"/>
      <c r="T209" s="62">
        <f t="shared" si="231"/>
        <v>0</v>
      </c>
      <c r="U209" s="62">
        <f t="shared" si="232"/>
        <v>0</v>
      </c>
      <c r="V209" s="129">
        <f t="shared" si="213"/>
        <v>12</v>
      </c>
      <c r="W209" s="63">
        <v>47.39</v>
      </c>
      <c r="X209" s="64">
        <f t="shared" si="214"/>
        <v>568.67999999999995</v>
      </c>
      <c r="Y209" s="64">
        <f t="shared" si="215"/>
        <v>0</v>
      </c>
      <c r="Z209" s="64">
        <f t="shared" si="216"/>
        <v>0</v>
      </c>
      <c r="AA209" s="64">
        <f t="shared" si="217"/>
        <v>0</v>
      </c>
      <c r="AB209" s="64">
        <f t="shared" si="218"/>
        <v>0</v>
      </c>
      <c r="AC209" s="64">
        <f t="shared" si="219"/>
        <v>0</v>
      </c>
      <c r="AD209" s="64">
        <f t="shared" si="220"/>
        <v>0</v>
      </c>
      <c r="AE209" s="64">
        <f t="shared" si="221"/>
        <v>0</v>
      </c>
      <c r="AF209" s="64">
        <f t="shared" si="222"/>
        <v>0</v>
      </c>
      <c r="AG209" s="64">
        <f t="shared" si="223"/>
        <v>0</v>
      </c>
      <c r="AH209" s="64">
        <f t="shared" si="224"/>
        <v>0</v>
      </c>
      <c r="AI209" s="65">
        <f t="shared" si="225"/>
        <v>0</v>
      </c>
      <c r="AJ209" s="65">
        <f t="shared" si="226"/>
        <v>0</v>
      </c>
      <c r="AK209" s="65">
        <f t="shared" si="227"/>
        <v>0</v>
      </c>
      <c r="AL209" s="148">
        <f t="shared" si="228"/>
        <v>0</v>
      </c>
      <c r="AM209" s="64">
        <f t="shared" si="229"/>
        <v>0</v>
      </c>
      <c r="AN209" s="160">
        <f t="shared" si="190"/>
        <v>0</v>
      </c>
      <c r="AO209" s="122">
        <f t="shared" si="233"/>
        <v>568.67999999999995</v>
      </c>
      <c r="AP209" s="66">
        <f t="shared" si="230"/>
        <v>0</v>
      </c>
      <c r="AQ209" s="97"/>
      <c r="AR209" s="97"/>
      <c r="AS209" s="97"/>
      <c r="AT209" s="97"/>
      <c r="AU209" s="97"/>
      <c r="AV209" s="97"/>
    </row>
    <row r="210" spans="1:48" ht="28.5" x14ac:dyDescent="0.25">
      <c r="A210" s="56" t="s">
        <v>534</v>
      </c>
      <c r="B210" s="84" t="s">
        <v>535</v>
      </c>
      <c r="C210" s="58" t="s">
        <v>536</v>
      </c>
      <c r="D210" s="59" t="s">
        <v>94</v>
      </c>
      <c r="E210" s="60">
        <v>86</v>
      </c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102"/>
      <c r="Q210" s="102"/>
      <c r="R210" s="102"/>
      <c r="S210" s="146"/>
      <c r="T210" s="62">
        <f t="shared" si="231"/>
        <v>0</v>
      </c>
      <c r="U210" s="62">
        <f t="shared" si="232"/>
        <v>0</v>
      </c>
      <c r="V210" s="129">
        <f t="shared" si="213"/>
        <v>86</v>
      </c>
      <c r="W210" s="63">
        <v>10.77</v>
      </c>
      <c r="X210" s="64">
        <f t="shared" si="214"/>
        <v>926.22</v>
      </c>
      <c r="Y210" s="64">
        <f t="shared" si="215"/>
        <v>0</v>
      </c>
      <c r="Z210" s="64">
        <f t="shared" si="216"/>
        <v>0</v>
      </c>
      <c r="AA210" s="64">
        <f t="shared" si="217"/>
        <v>0</v>
      </c>
      <c r="AB210" s="64">
        <f t="shared" si="218"/>
        <v>0</v>
      </c>
      <c r="AC210" s="64">
        <f t="shared" si="219"/>
        <v>0</v>
      </c>
      <c r="AD210" s="64">
        <f t="shared" si="220"/>
        <v>0</v>
      </c>
      <c r="AE210" s="64">
        <f t="shared" si="221"/>
        <v>0</v>
      </c>
      <c r="AF210" s="64">
        <f t="shared" si="222"/>
        <v>0</v>
      </c>
      <c r="AG210" s="64">
        <f t="shared" si="223"/>
        <v>0</v>
      </c>
      <c r="AH210" s="64">
        <f t="shared" si="224"/>
        <v>0</v>
      </c>
      <c r="AI210" s="65">
        <f t="shared" si="225"/>
        <v>0</v>
      </c>
      <c r="AJ210" s="65">
        <f t="shared" si="226"/>
        <v>0</v>
      </c>
      <c r="AK210" s="65">
        <f t="shared" si="227"/>
        <v>0</v>
      </c>
      <c r="AL210" s="148">
        <f t="shared" si="228"/>
        <v>0</v>
      </c>
      <c r="AM210" s="64">
        <f t="shared" si="229"/>
        <v>0</v>
      </c>
      <c r="AN210" s="160">
        <f t="shared" si="190"/>
        <v>0</v>
      </c>
      <c r="AO210" s="122">
        <f t="shared" si="233"/>
        <v>926.22</v>
      </c>
      <c r="AP210" s="66">
        <f t="shared" si="230"/>
        <v>0</v>
      </c>
      <c r="AQ210" s="97"/>
      <c r="AR210" s="97"/>
      <c r="AS210" s="97"/>
      <c r="AT210" s="97"/>
      <c r="AU210" s="97"/>
      <c r="AV210" s="97"/>
    </row>
    <row r="211" spans="1:48" x14ac:dyDescent="0.25">
      <c r="A211" s="56" t="s">
        <v>537</v>
      </c>
      <c r="B211" s="84" t="s">
        <v>538</v>
      </c>
      <c r="C211" s="58" t="s">
        <v>539</v>
      </c>
      <c r="D211" s="59" t="s">
        <v>94</v>
      </c>
      <c r="E211" s="60">
        <v>38</v>
      </c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102"/>
      <c r="Q211" s="102"/>
      <c r="R211" s="102"/>
      <c r="S211" s="146"/>
      <c r="T211" s="62">
        <f t="shared" si="231"/>
        <v>0</v>
      </c>
      <c r="U211" s="62">
        <f t="shared" si="232"/>
        <v>0</v>
      </c>
      <c r="V211" s="129">
        <f t="shared" si="213"/>
        <v>38</v>
      </c>
      <c r="W211" s="63">
        <v>56.63</v>
      </c>
      <c r="X211" s="64">
        <f t="shared" si="214"/>
        <v>2151.94</v>
      </c>
      <c r="Y211" s="64">
        <f t="shared" si="215"/>
        <v>0</v>
      </c>
      <c r="Z211" s="64">
        <f t="shared" si="216"/>
        <v>0</v>
      </c>
      <c r="AA211" s="64">
        <f t="shared" si="217"/>
        <v>0</v>
      </c>
      <c r="AB211" s="64">
        <f t="shared" si="218"/>
        <v>0</v>
      </c>
      <c r="AC211" s="64">
        <f t="shared" si="219"/>
        <v>0</v>
      </c>
      <c r="AD211" s="64">
        <f t="shared" si="220"/>
        <v>0</v>
      </c>
      <c r="AE211" s="64">
        <f t="shared" si="221"/>
        <v>0</v>
      </c>
      <c r="AF211" s="64">
        <f t="shared" si="222"/>
        <v>0</v>
      </c>
      <c r="AG211" s="64">
        <f t="shared" si="223"/>
        <v>0</v>
      </c>
      <c r="AH211" s="64">
        <f t="shared" si="224"/>
        <v>0</v>
      </c>
      <c r="AI211" s="65">
        <f t="shared" si="225"/>
        <v>0</v>
      </c>
      <c r="AJ211" s="65">
        <f t="shared" si="226"/>
        <v>0</v>
      </c>
      <c r="AK211" s="65">
        <f t="shared" si="227"/>
        <v>0</v>
      </c>
      <c r="AL211" s="148">
        <f t="shared" si="228"/>
        <v>0</v>
      </c>
      <c r="AM211" s="64">
        <f t="shared" si="229"/>
        <v>0</v>
      </c>
      <c r="AN211" s="160">
        <f t="shared" si="190"/>
        <v>0</v>
      </c>
      <c r="AO211" s="122">
        <f t="shared" si="233"/>
        <v>2151.94</v>
      </c>
      <c r="AP211" s="66">
        <f t="shared" si="230"/>
        <v>0</v>
      </c>
      <c r="AQ211" s="97"/>
      <c r="AR211" s="97"/>
      <c r="AS211" s="97"/>
      <c r="AT211" s="97"/>
      <c r="AU211" s="97"/>
      <c r="AV211" s="97"/>
    </row>
    <row r="212" spans="1:48" ht="42.75" x14ac:dyDescent="0.25">
      <c r="A212" s="56" t="s">
        <v>540</v>
      </c>
      <c r="B212" s="84" t="s">
        <v>541</v>
      </c>
      <c r="C212" s="58" t="s">
        <v>542</v>
      </c>
      <c r="D212" s="59" t="s">
        <v>94</v>
      </c>
      <c r="E212" s="60">
        <v>1</v>
      </c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102"/>
      <c r="Q212" s="102"/>
      <c r="R212" s="102"/>
      <c r="S212" s="146"/>
      <c r="T212" s="62">
        <f t="shared" si="231"/>
        <v>0</v>
      </c>
      <c r="U212" s="62">
        <f t="shared" si="232"/>
        <v>0</v>
      </c>
      <c r="V212" s="129">
        <f t="shared" si="213"/>
        <v>1</v>
      </c>
      <c r="W212" s="63">
        <v>1115.02</v>
      </c>
      <c r="X212" s="64">
        <f t="shared" si="214"/>
        <v>1115.02</v>
      </c>
      <c r="Y212" s="64">
        <f t="shared" si="215"/>
        <v>0</v>
      </c>
      <c r="Z212" s="64">
        <f t="shared" si="216"/>
        <v>0</v>
      </c>
      <c r="AA212" s="64">
        <f t="shared" si="217"/>
        <v>0</v>
      </c>
      <c r="AB212" s="64">
        <f t="shared" si="218"/>
        <v>0</v>
      </c>
      <c r="AC212" s="64">
        <f t="shared" si="219"/>
        <v>0</v>
      </c>
      <c r="AD212" s="64">
        <f t="shared" si="220"/>
        <v>0</v>
      </c>
      <c r="AE212" s="64">
        <f t="shared" si="221"/>
        <v>0</v>
      </c>
      <c r="AF212" s="64">
        <f t="shared" si="222"/>
        <v>0</v>
      </c>
      <c r="AG212" s="64">
        <f t="shared" si="223"/>
        <v>0</v>
      </c>
      <c r="AH212" s="64">
        <f t="shared" si="224"/>
        <v>0</v>
      </c>
      <c r="AI212" s="65">
        <f t="shared" si="225"/>
        <v>0</v>
      </c>
      <c r="AJ212" s="65">
        <f t="shared" si="226"/>
        <v>0</v>
      </c>
      <c r="AK212" s="65">
        <f t="shared" si="227"/>
        <v>0</v>
      </c>
      <c r="AL212" s="148">
        <f t="shared" si="228"/>
        <v>0</v>
      </c>
      <c r="AM212" s="64">
        <f t="shared" si="229"/>
        <v>0</v>
      </c>
      <c r="AN212" s="160">
        <f t="shared" si="190"/>
        <v>0</v>
      </c>
      <c r="AO212" s="122">
        <f t="shared" si="233"/>
        <v>1115.02</v>
      </c>
      <c r="AP212" s="66">
        <f t="shared" si="230"/>
        <v>0</v>
      </c>
      <c r="AQ212" s="97"/>
      <c r="AR212" s="97"/>
      <c r="AS212" s="97"/>
      <c r="AT212" s="97"/>
      <c r="AU212" s="97"/>
      <c r="AV212" s="97"/>
    </row>
    <row r="213" spans="1:48" ht="28.5" x14ac:dyDescent="0.25">
      <c r="A213" s="56" t="s">
        <v>543</v>
      </c>
      <c r="B213" s="84" t="s">
        <v>544</v>
      </c>
      <c r="C213" s="58" t="s">
        <v>545</v>
      </c>
      <c r="D213" s="59" t="s">
        <v>94</v>
      </c>
      <c r="E213" s="60">
        <v>1</v>
      </c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102"/>
      <c r="Q213" s="102"/>
      <c r="R213" s="102"/>
      <c r="S213" s="146"/>
      <c r="T213" s="62">
        <f t="shared" si="231"/>
        <v>0</v>
      </c>
      <c r="U213" s="62">
        <f t="shared" si="232"/>
        <v>0</v>
      </c>
      <c r="V213" s="129">
        <f t="shared" si="213"/>
        <v>1</v>
      </c>
      <c r="W213" s="63">
        <v>748.54</v>
      </c>
      <c r="X213" s="64">
        <f t="shared" si="214"/>
        <v>748.54</v>
      </c>
      <c r="Y213" s="64">
        <f t="shared" si="215"/>
        <v>0</v>
      </c>
      <c r="Z213" s="64">
        <f t="shared" si="216"/>
        <v>0</v>
      </c>
      <c r="AA213" s="64">
        <f t="shared" si="217"/>
        <v>0</v>
      </c>
      <c r="AB213" s="64">
        <f t="shared" si="218"/>
        <v>0</v>
      </c>
      <c r="AC213" s="64">
        <f t="shared" si="219"/>
        <v>0</v>
      </c>
      <c r="AD213" s="64">
        <f t="shared" si="220"/>
        <v>0</v>
      </c>
      <c r="AE213" s="64">
        <f t="shared" si="221"/>
        <v>0</v>
      </c>
      <c r="AF213" s="64">
        <f t="shared" si="222"/>
        <v>0</v>
      </c>
      <c r="AG213" s="64">
        <f t="shared" si="223"/>
        <v>0</v>
      </c>
      <c r="AH213" s="64">
        <f t="shared" si="224"/>
        <v>0</v>
      </c>
      <c r="AI213" s="65">
        <f t="shared" si="225"/>
        <v>0</v>
      </c>
      <c r="AJ213" s="65">
        <f t="shared" si="226"/>
        <v>0</v>
      </c>
      <c r="AK213" s="65">
        <f t="shared" si="227"/>
        <v>0</v>
      </c>
      <c r="AL213" s="148">
        <f t="shared" si="228"/>
        <v>0</v>
      </c>
      <c r="AM213" s="64">
        <f t="shared" si="229"/>
        <v>0</v>
      </c>
      <c r="AN213" s="160">
        <f t="shared" si="190"/>
        <v>0</v>
      </c>
      <c r="AO213" s="122">
        <f t="shared" si="233"/>
        <v>748.54</v>
      </c>
      <c r="AP213" s="66">
        <f t="shared" si="230"/>
        <v>0</v>
      </c>
      <c r="AQ213" s="97"/>
      <c r="AR213" s="97"/>
      <c r="AS213" s="97"/>
      <c r="AT213" s="97"/>
      <c r="AU213" s="97"/>
      <c r="AV213" s="97"/>
    </row>
    <row r="214" spans="1:48" x14ac:dyDescent="0.25">
      <c r="A214" s="43"/>
      <c r="B214" s="43"/>
      <c r="C214" s="45" t="s">
        <v>546</v>
      </c>
      <c r="D214" s="45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100"/>
      <c r="Q214" s="100"/>
      <c r="R214" s="100"/>
      <c r="S214" s="142"/>
      <c r="T214" s="70">
        <f t="shared" si="231"/>
        <v>0</v>
      </c>
      <c r="U214" s="70">
        <f t="shared" si="232"/>
        <v>0</v>
      </c>
      <c r="V214" s="71"/>
      <c r="W214" s="71"/>
      <c r="X214" s="73">
        <f t="shared" ref="X214" si="234">SUM(X203:X213)</f>
        <v>19250.97</v>
      </c>
      <c r="Y214" s="73">
        <f>SUM(Y203:Y213)</f>
        <v>0</v>
      </c>
      <c r="Z214" s="73">
        <f t="shared" ref="Z214:AM214" si="235">SUM(Z203:Z213)</f>
        <v>0</v>
      </c>
      <c r="AA214" s="73">
        <f t="shared" si="235"/>
        <v>0</v>
      </c>
      <c r="AB214" s="73">
        <f t="shared" si="235"/>
        <v>0</v>
      </c>
      <c r="AC214" s="73">
        <f t="shared" si="235"/>
        <v>0</v>
      </c>
      <c r="AD214" s="73">
        <f t="shared" si="235"/>
        <v>0</v>
      </c>
      <c r="AE214" s="73">
        <f t="shared" si="235"/>
        <v>0</v>
      </c>
      <c r="AF214" s="73">
        <f t="shared" si="235"/>
        <v>0</v>
      </c>
      <c r="AG214" s="73">
        <f t="shared" si="235"/>
        <v>0</v>
      </c>
      <c r="AH214" s="73">
        <f t="shared" si="235"/>
        <v>0</v>
      </c>
      <c r="AI214" s="73">
        <f t="shared" si="235"/>
        <v>0</v>
      </c>
      <c r="AJ214" s="73">
        <f t="shared" si="235"/>
        <v>0</v>
      </c>
      <c r="AK214" s="73">
        <f t="shared" si="235"/>
        <v>0</v>
      </c>
      <c r="AL214" s="149">
        <f t="shared" si="235"/>
        <v>0</v>
      </c>
      <c r="AM214" s="73">
        <f t="shared" si="235"/>
        <v>0</v>
      </c>
      <c r="AN214" s="160">
        <f>SUBTOTAL(9,AN203:AN213)</f>
        <v>0</v>
      </c>
      <c r="AO214" s="122">
        <f t="shared" si="233"/>
        <v>19250.97</v>
      </c>
      <c r="AP214" s="66"/>
      <c r="AQ214" s="165">
        <f>AN214+AO214</f>
        <v>19250.97</v>
      </c>
      <c r="AR214" s="165">
        <f>X214</f>
        <v>19250.97</v>
      </c>
      <c r="AS214" s="55"/>
      <c r="AT214" s="55"/>
      <c r="AU214" s="55"/>
      <c r="AV214" s="55"/>
    </row>
    <row r="215" spans="1:48" x14ac:dyDescent="0.25">
      <c r="A215" s="90"/>
      <c r="B215" s="91"/>
      <c r="C215" s="98"/>
      <c r="D215" s="92"/>
      <c r="E215" s="99"/>
      <c r="F215" s="99"/>
      <c r="G215" s="99"/>
      <c r="H215" s="99"/>
      <c r="I215" s="99"/>
      <c r="J215" s="99"/>
      <c r="K215" s="99"/>
      <c r="L215" s="99"/>
      <c r="M215" s="99"/>
      <c r="N215" s="99"/>
      <c r="O215" s="99"/>
      <c r="P215" s="102"/>
      <c r="Q215" s="102"/>
      <c r="R215" s="102"/>
      <c r="S215" s="146"/>
      <c r="T215" s="62">
        <f t="shared" si="231"/>
        <v>0</v>
      </c>
      <c r="U215" s="62">
        <f t="shared" si="232"/>
        <v>0</v>
      </c>
      <c r="V215" s="129"/>
      <c r="W215" s="103"/>
      <c r="X215" s="80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5"/>
      <c r="AJ215" s="65"/>
      <c r="AK215" s="65"/>
      <c r="AL215" s="148"/>
      <c r="AM215" s="64"/>
      <c r="AN215" s="160">
        <f t="shared" si="190"/>
        <v>0</v>
      </c>
      <c r="AO215" s="122">
        <f t="shared" si="233"/>
        <v>0</v>
      </c>
      <c r="AP215" s="66"/>
      <c r="AQ215" s="97"/>
      <c r="AR215" s="97"/>
      <c r="AS215" s="97"/>
      <c r="AT215" s="97"/>
      <c r="AU215" s="97"/>
      <c r="AV215" s="97"/>
    </row>
    <row r="216" spans="1:48" x14ac:dyDescent="0.25">
      <c r="A216" s="43"/>
      <c r="B216" s="43" t="s">
        <v>547</v>
      </c>
      <c r="C216" s="106" t="s">
        <v>548</v>
      </c>
      <c r="D216" s="45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100"/>
      <c r="Q216" s="100"/>
      <c r="R216" s="100"/>
      <c r="S216" s="142"/>
      <c r="T216" s="70">
        <f t="shared" si="231"/>
        <v>0</v>
      </c>
      <c r="U216" s="70">
        <f t="shared" si="232"/>
        <v>0</v>
      </c>
      <c r="V216" s="71"/>
      <c r="W216" s="71"/>
      <c r="X216" s="82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2"/>
      <c r="AJ216" s="72"/>
      <c r="AK216" s="72"/>
      <c r="AL216" s="149"/>
      <c r="AM216" s="72"/>
      <c r="AN216" s="160">
        <f t="shared" si="190"/>
        <v>0</v>
      </c>
      <c r="AO216" s="122">
        <f t="shared" si="233"/>
        <v>0</v>
      </c>
      <c r="AP216" s="66"/>
      <c r="AQ216" s="55"/>
      <c r="AR216" s="55"/>
      <c r="AS216" s="55"/>
      <c r="AT216" s="55"/>
      <c r="AU216" s="55"/>
      <c r="AV216" s="55"/>
    </row>
    <row r="217" spans="1:48" ht="28.5" x14ac:dyDescent="0.25">
      <c r="A217" s="56" t="s">
        <v>549</v>
      </c>
      <c r="B217" s="84" t="s">
        <v>550</v>
      </c>
      <c r="C217" s="58" t="s">
        <v>551</v>
      </c>
      <c r="D217" s="59" t="s">
        <v>94</v>
      </c>
      <c r="E217" s="60">
        <v>3</v>
      </c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102"/>
      <c r="Q217" s="102"/>
      <c r="R217" s="102"/>
      <c r="S217" s="146"/>
      <c r="T217" s="62">
        <f t="shared" si="231"/>
        <v>0</v>
      </c>
      <c r="U217" s="62">
        <f t="shared" si="232"/>
        <v>0</v>
      </c>
      <c r="V217" s="129">
        <f t="shared" ref="V217:V232" si="236">E217-U217</f>
        <v>3</v>
      </c>
      <c r="W217" s="63">
        <v>153.88999999999999</v>
      </c>
      <c r="X217" s="64">
        <f t="shared" ref="X217:X232" si="237">TRUNC(ROUND(E217*W217,2),2)</f>
        <v>461.67</v>
      </c>
      <c r="Y217" s="64">
        <f t="shared" ref="Y217:Y232" si="238">F217*W217</f>
        <v>0</v>
      </c>
      <c r="Z217" s="64">
        <f t="shared" ref="Z217:Z232" si="239">G217*W217</f>
        <v>0</v>
      </c>
      <c r="AA217" s="64">
        <f t="shared" ref="AA217:AA232" si="240">H217*W217</f>
        <v>0</v>
      </c>
      <c r="AB217" s="64">
        <f t="shared" ref="AB217:AB232" si="241">I217*W217</f>
        <v>0</v>
      </c>
      <c r="AC217" s="64">
        <f t="shared" ref="AC217:AC232" si="242">J217*W217</f>
        <v>0</v>
      </c>
      <c r="AD217" s="64">
        <f t="shared" ref="AD217:AD232" si="243">K217*W217</f>
        <v>0</v>
      </c>
      <c r="AE217" s="64">
        <f t="shared" ref="AE217:AE232" si="244">L217*W217</f>
        <v>0</v>
      </c>
      <c r="AF217" s="64">
        <f t="shared" ref="AF217:AF232" si="245">M217*W217</f>
        <v>0</v>
      </c>
      <c r="AG217" s="64">
        <f t="shared" ref="AG217:AG232" si="246">N217*W217</f>
        <v>0</v>
      </c>
      <c r="AH217" s="64">
        <f t="shared" ref="AH217:AH232" si="247">O217*W217</f>
        <v>0</v>
      </c>
      <c r="AI217" s="65">
        <f t="shared" ref="AI217:AI232" si="248">TRUNC(ROUND(P217*W217,2),2)</f>
        <v>0</v>
      </c>
      <c r="AJ217" s="65">
        <f t="shared" ref="AJ217:AJ232" si="249">Q217*W217</f>
        <v>0</v>
      </c>
      <c r="AK217" s="65">
        <f t="shared" ref="AK217:AK232" si="250">R217*W217</f>
        <v>0</v>
      </c>
      <c r="AL217" s="148">
        <f t="shared" ref="AL217:AL232" si="251">S217*W217</f>
        <v>0</v>
      </c>
      <c r="AM217" s="64">
        <f t="shared" ref="AM217:AM232" si="252">T217*W217</f>
        <v>0</v>
      </c>
      <c r="AN217" s="160">
        <f t="shared" si="190"/>
        <v>0</v>
      </c>
      <c r="AO217" s="122">
        <f t="shared" si="233"/>
        <v>461.67</v>
      </c>
      <c r="AP217" s="66">
        <f t="shared" ref="AP217:AP232" si="253">(U217*100)/E217</f>
        <v>0</v>
      </c>
      <c r="AQ217" s="97"/>
      <c r="AR217" s="97"/>
      <c r="AS217" s="97"/>
      <c r="AT217" s="97"/>
      <c r="AU217" s="97"/>
      <c r="AV217" s="97"/>
    </row>
    <row r="218" spans="1:48" ht="28.5" x14ac:dyDescent="0.25">
      <c r="A218" s="56" t="s">
        <v>552</v>
      </c>
      <c r="B218" s="84" t="s">
        <v>553</v>
      </c>
      <c r="C218" s="58" t="s">
        <v>554</v>
      </c>
      <c r="D218" s="59" t="s">
        <v>94</v>
      </c>
      <c r="E218" s="60">
        <v>4</v>
      </c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102"/>
      <c r="Q218" s="102"/>
      <c r="R218" s="102"/>
      <c r="S218" s="146"/>
      <c r="T218" s="62">
        <f t="shared" si="231"/>
        <v>0</v>
      </c>
      <c r="U218" s="62">
        <f t="shared" si="232"/>
        <v>0</v>
      </c>
      <c r="V218" s="129">
        <f t="shared" si="236"/>
        <v>4</v>
      </c>
      <c r="W218" s="63">
        <v>218.11</v>
      </c>
      <c r="X218" s="64">
        <f t="shared" si="237"/>
        <v>872.44</v>
      </c>
      <c r="Y218" s="64">
        <f t="shared" si="238"/>
        <v>0</v>
      </c>
      <c r="Z218" s="64">
        <f t="shared" si="239"/>
        <v>0</v>
      </c>
      <c r="AA218" s="64">
        <f t="shared" si="240"/>
        <v>0</v>
      </c>
      <c r="AB218" s="64">
        <f t="shared" si="241"/>
        <v>0</v>
      </c>
      <c r="AC218" s="64">
        <f t="shared" si="242"/>
        <v>0</v>
      </c>
      <c r="AD218" s="64">
        <f t="shared" si="243"/>
        <v>0</v>
      </c>
      <c r="AE218" s="64">
        <f t="shared" si="244"/>
        <v>0</v>
      </c>
      <c r="AF218" s="64">
        <f t="shared" si="245"/>
        <v>0</v>
      </c>
      <c r="AG218" s="64">
        <f t="shared" si="246"/>
        <v>0</v>
      </c>
      <c r="AH218" s="64">
        <f t="shared" si="247"/>
        <v>0</v>
      </c>
      <c r="AI218" s="65">
        <f t="shared" si="248"/>
        <v>0</v>
      </c>
      <c r="AJ218" s="65">
        <f t="shared" si="249"/>
        <v>0</v>
      </c>
      <c r="AK218" s="65">
        <f t="shared" si="250"/>
        <v>0</v>
      </c>
      <c r="AL218" s="148">
        <f t="shared" si="251"/>
        <v>0</v>
      </c>
      <c r="AM218" s="64">
        <f t="shared" si="252"/>
        <v>0</v>
      </c>
      <c r="AN218" s="160">
        <f t="shared" si="190"/>
        <v>0</v>
      </c>
      <c r="AO218" s="122">
        <f t="shared" si="233"/>
        <v>872.44</v>
      </c>
      <c r="AP218" s="66">
        <f t="shared" si="253"/>
        <v>0</v>
      </c>
      <c r="AQ218" s="97"/>
      <c r="AR218" s="97"/>
      <c r="AS218" s="97"/>
      <c r="AT218" s="97"/>
      <c r="AU218" s="97"/>
      <c r="AV218" s="97"/>
    </row>
    <row r="219" spans="1:48" ht="28.5" x14ac:dyDescent="0.25">
      <c r="A219" s="56" t="s">
        <v>555</v>
      </c>
      <c r="B219" s="84" t="s">
        <v>556</v>
      </c>
      <c r="C219" s="58" t="s">
        <v>557</v>
      </c>
      <c r="D219" s="59" t="s">
        <v>94</v>
      </c>
      <c r="E219" s="60">
        <v>5</v>
      </c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102"/>
      <c r="Q219" s="102"/>
      <c r="R219" s="102"/>
      <c r="S219" s="146"/>
      <c r="T219" s="62">
        <f t="shared" si="231"/>
        <v>0</v>
      </c>
      <c r="U219" s="62">
        <f t="shared" si="232"/>
        <v>0</v>
      </c>
      <c r="V219" s="129">
        <f t="shared" si="236"/>
        <v>5</v>
      </c>
      <c r="W219" s="63">
        <v>486.14</v>
      </c>
      <c r="X219" s="64">
        <f t="shared" si="237"/>
        <v>2430.6999999999998</v>
      </c>
      <c r="Y219" s="64">
        <f t="shared" si="238"/>
        <v>0</v>
      </c>
      <c r="Z219" s="64">
        <f t="shared" si="239"/>
        <v>0</v>
      </c>
      <c r="AA219" s="64">
        <f t="shared" si="240"/>
        <v>0</v>
      </c>
      <c r="AB219" s="64">
        <f t="shared" si="241"/>
        <v>0</v>
      </c>
      <c r="AC219" s="64">
        <f t="shared" si="242"/>
        <v>0</v>
      </c>
      <c r="AD219" s="64">
        <f t="shared" si="243"/>
        <v>0</v>
      </c>
      <c r="AE219" s="64">
        <f t="shared" si="244"/>
        <v>0</v>
      </c>
      <c r="AF219" s="64">
        <f t="shared" si="245"/>
        <v>0</v>
      </c>
      <c r="AG219" s="64">
        <f t="shared" si="246"/>
        <v>0</v>
      </c>
      <c r="AH219" s="64">
        <f t="shared" si="247"/>
        <v>0</v>
      </c>
      <c r="AI219" s="65">
        <f t="shared" si="248"/>
        <v>0</v>
      </c>
      <c r="AJ219" s="65">
        <f t="shared" si="249"/>
        <v>0</v>
      </c>
      <c r="AK219" s="65">
        <f t="shared" si="250"/>
        <v>0</v>
      </c>
      <c r="AL219" s="148">
        <f t="shared" si="251"/>
        <v>0</v>
      </c>
      <c r="AM219" s="64">
        <f t="shared" si="252"/>
        <v>0</v>
      </c>
      <c r="AN219" s="160">
        <f t="shared" si="190"/>
        <v>0</v>
      </c>
      <c r="AO219" s="122">
        <f t="shared" si="233"/>
        <v>2430.6999999999998</v>
      </c>
      <c r="AP219" s="66">
        <f t="shared" si="253"/>
        <v>0</v>
      </c>
      <c r="AQ219" s="97"/>
      <c r="AR219" s="97"/>
      <c r="AS219" s="97"/>
      <c r="AT219" s="97"/>
      <c r="AU219" s="97"/>
      <c r="AV219" s="97"/>
    </row>
    <row r="220" spans="1:48" x14ac:dyDescent="0.25">
      <c r="A220" s="56">
        <v>72553</v>
      </c>
      <c r="B220" s="84" t="s">
        <v>558</v>
      </c>
      <c r="C220" s="58" t="s">
        <v>559</v>
      </c>
      <c r="D220" s="59" t="s">
        <v>94</v>
      </c>
      <c r="E220" s="60">
        <v>1</v>
      </c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102"/>
      <c r="Q220" s="102"/>
      <c r="R220" s="102"/>
      <c r="S220" s="146"/>
      <c r="T220" s="62">
        <f t="shared" si="231"/>
        <v>0</v>
      </c>
      <c r="U220" s="62">
        <f t="shared" si="232"/>
        <v>0</v>
      </c>
      <c r="V220" s="129">
        <f t="shared" si="236"/>
        <v>1</v>
      </c>
      <c r="W220" s="63">
        <v>137.05000000000001</v>
      </c>
      <c r="X220" s="64">
        <f t="shared" si="237"/>
        <v>137.05000000000001</v>
      </c>
      <c r="Y220" s="64">
        <f t="shared" si="238"/>
        <v>0</v>
      </c>
      <c r="Z220" s="64">
        <f t="shared" si="239"/>
        <v>0</v>
      </c>
      <c r="AA220" s="64">
        <f t="shared" si="240"/>
        <v>0</v>
      </c>
      <c r="AB220" s="64">
        <f t="shared" si="241"/>
        <v>0</v>
      </c>
      <c r="AC220" s="64">
        <f t="shared" si="242"/>
        <v>0</v>
      </c>
      <c r="AD220" s="64">
        <f t="shared" si="243"/>
        <v>0</v>
      </c>
      <c r="AE220" s="64">
        <f t="shared" si="244"/>
        <v>0</v>
      </c>
      <c r="AF220" s="64">
        <f t="shared" si="245"/>
        <v>0</v>
      </c>
      <c r="AG220" s="64">
        <f t="shared" si="246"/>
        <v>0</v>
      </c>
      <c r="AH220" s="64">
        <f t="shared" si="247"/>
        <v>0</v>
      </c>
      <c r="AI220" s="65">
        <f t="shared" si="248"/>
        <v>0</v>
      </c>
      <c r="AJ220" s="65">
        <f t="shared" si="249"/>
        <v>0</v>
      </c>
      <c r="AK220" s="65">
        <f t="shared" si="250"/>
        <v>0</v>
      </c>
      <c r="AL220" s="148">
        <f t="shared" si="251"/>
        <v>0</v>
      </c>
      <c r="AM220" s="64">
        <f t="shared" si="252"/>
        <v>0</v>
      </c>
      <c r="AN220" s="160">
        <f t="shared" si="190"/>
        <v>0</v>
      </c>
      <c r="AO220" s="122">
        <f t="shared" si="233"/>
        <v>137.05000000000001</v>
      </c>
      <c r="AP220" s="66">
        <f t="shared" si="253"/>
        <v>0</v>
      </c>
      <c r="AQ220" s="97"/>
      <c r="AR220" s="97"/>
      <c r="AS220" s="97"/>
      <c r="AT220" s="97"/>
      <c r="AU220" s="97"/>
      <c r="AV220" s="97"/>
    </row>
    <row r="221" spans="1:48" ht="28.5" x14ac:dyDescent="0.25">
      <c r="A221" s="56" t="s">
        <v>560</v>
      </c>
      <c r="B221" s="84" t="s">
        <v>561</v>
      </c>
      <c r="C221" s="58" t="s">
        <v>562</v>
      </c>
      <c r="D221" s="59" t="s">
        <v>94</v>
      </c>
      <c r="E221" s="60">
        <v>40</v>
      </c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102"/>
      <c r="Q221" s="102"/>
      <c r="R221" s="102"/>
      <c r="S221" s="146"/>
      <c r="T221" s="62">
        <f t="shared" si="231"/>
        <v>0</v>
      </c>
      <c r="U221" s="62">
        <f t="shared" si="232"/>
        <v>0</v>
      </c>
      <c r="V221" s="129">
        <f t="shared" si="236"/>
        <v>40</v>
      </c>
      <c r="W221" s="63">
        <v>29.78</v>
      </c>
      <c r="X221" s="64">
        <f t="shared" si="237"/>
        <v>1191.2</v>
      </c>
      <c r="Y221" s="64">
        <f t="shared" si="238"/>
        <v>0</v>
      </c>
      <c r="Z221" s="64">
        <f t="shared" si="239"/>
        <v>0</v>
      </c>
      <c r="AA221" s="64">
        <f t="shared" si="240"/>
        <v>0</v>
      </c>
      <c r="AB221" s="64">
        <f t="shared" si="241"/>
        <v>0</v>
      </c>
      <c r="AC221" s="64">
        <f t="shared" si="242"/>
        <v>0</v>
      </c>
      <c r="AD221" s="64">
        <f t="shared" si="243"/>
        <v>0</v>
      </c>
      <c r="AE221" s="64">
        <f t="shared" si="244"/>
        <v>0</v>
      </c>
      <c r="AF221" s="64">
        <f t="shared" si="245"/>
        <v>0</v>
      </c>
      <c r="AG221" s="64">
        <f t="shared" si="246"/>
        <v>0</v>
      </c>
      <c r="AH221" s="64">
        <f t="shared" si="247"/>
        <v>0</v>
      </c>
      <c r="AI221" s="65">
        <f t="shared" si="248"/>
        <v>0</v>
      </c>
      <c r="AJ221" s="65">
        <f t="shared" si="249"/>
        <v>0</v>
      </c>
      <c r="AK221" s="65">
        <f t="shared" si="250"/>
        <v>0</v>
      </c>
      <c r="AL221" s="148">
        <f t="shared" si="251"/>
        <v>0</v>
      </c>
      <c r="AM221" s="64">
        <f t="shared" si="252"/>
        <v>0</v>
      </c>
      <c r="AN221" s="160">
        <f t="shared" si="190"/>
        <v>0</v>
      </c>
      <c r="AO221" s="122">
        <f t="shared" si="233"/>
        <v>1191.2</v>
      </c>
      <c r="AP221" s="66">
        <f t="shared" si="253"/>
        <v>0</v>
      </c>
      <c r="AQ221" s="97"/>
      <c r="AR221" s="97"/>
      <c r="AS221" s="97"/>
      <c r="AT221" s="97"/>
      <c r="AU221" s="97"/>
      <c r="AV221" s="97"/>
    </row>
    <row r="222" spans="1:48" x14ac:dyDescent="0.25">
      <c r="A222" s="56" t="s">
        <v>563</v>
      </c>
      <c r="B222" s="84" t="s">
        <v>564</v>
      </c>
      <c r="C222" s="58" t="s">
        <v>565</v>
      </c>
      <c r="D222" s="59" t="s">
        <v>94</v>
      </c>
      <c r="E222" s="60">
        <v>36</v>
      </c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102"/>
      <c r="Q222" s="102"/>
      <c r="R222" s="102"/>
      <c r="S222" s="146"/>
      <c r="T222" s="62">
        <f t="shared" si="231"/>
        <v>0</v>
      </c>
      <c r="U222" s="62">
        <f t="shared" si="232"/>
        <v>0</v>
      </c>
      <c r="V222" s="129">
        <f t="shared" si="236"/>
        <v>36</v>
      </c>
      <c r="W222" s="63">
        <v>180.43</v>
      </c>
      <c r="X222" s="64">
        <f t="shared" si="237"/>
        <v>6495.48</v>
      </c>
      <c r="Y222" s="64">
        <f t="shared" si="238"/>
        <v>0</v>
      </c>
      <c r="Z222" s="64">
        <f t="shared" si="239"/>
        <v>0</v>
      </c>
      <c r="AA222" s="64">
        <f t="shared" si="240"/>
        <v>0</v>
      </c>
      <c r="AB222" s="64">
        <f t="shared" si="241"/>
        <v>0</v>
      </c>
      <c r="AC222" s="64">
        <f t="shared" si="242"/>
        <v>0</v>
      </c>
      <c r="AD222" s="64">
        <f t="shared" si="243"/>
        <v>0</v>
      </c>
      <c r="AE222" s="64">
        <f t="shared" si="244"/>
        <v>0</v>
      </c>
      <c r="AF222" s="64">
        <f t="shared" si="245"/>
        <v>0</v>
      </c>
      <c r="AG222" s="64">
        <f t="shared" si="246"/>
        <v>0</v>
      </c>
      <c r="AH222" s="64">
        <f t="shared" si="247"/>
        <v>0</v>
      </c>
      <c r="AI222" s="65">
        <f t="shared" si="248"/>
        <v>0</v>
      </c>
      <c r="AJ222" s="65">
        <f t="shared" si="249"/>
        <v>0</v>
      </c>
      <c r="AK222" s="65">
        <f t="shared" si="250"/>
        <v>0</v>
      </c>
      <c r="AL222" s="148">
        <f t="shared" si="251"/>
        <v>0</v>
      </c>
      <c r="AM222" s="64">
        <f t="shared" si="252"/>
        <v>0</v>
      </c>
      <c r="AN222" s="160">
        <f t="shared" si="190"/>
        <v>0</v>
      </c>
      <c r="AO222" s="122">
        <f t="shared" si="233"/>
        <v>6495.48</v>
      </c>
      <c r="AP222" s="66">
        <f t="shared" si="253"/>
        <v>0</v>
      </c>
      <c r="AQ222" s="97"/>
      <c r="AR222" s="97"/>
      <c r="AS222" s="97"/>
      <c r="AT222" s="97"/>
      <c r="AU222" s="97"/>
      <c r="AV222" s="97"/>
    </row>
    <row r="223" spans="1:48" ht="28.5" x14ac:dyDescent="0.25">
      <c r="A223" s="56" t="s">
        <v>566</v>
      </c>
      <c r="B223" s="84" t="s">
        <v>567</v>
      </c>
      <c r="C223" s="58" t="s">
        <v>568</v>
      </c>
      <c r="D223" s="59" t="s">
        <v>94</v>
      </c>
      <c r="E223" s="60">
        <v>1</v>
      </c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102"/>
      <c r="Q223" s="102"/>
      <c r="R223" s="102"/>
      <c r="S223" s="146"/>
      <c r="T223" s="62">
        <f t="shared" si="231"/>
        <v>0</v>
      </c>
      <c r="U223" s="62">
        <f t="shared" si="232"/>
        <v>0</v>
      </c>
      <c r="V223" s="129">
        <f t="shared" si="236"/>
        <v>1</v>
      </c>
      <c r="W223" s="63">
        <v>2231.1999999999998</v>
      </c>
      <c r="X223" s="64">
        <f t="shared" si="237"/>
        <v>2231.1999999999998</v>
      </c>
      <c r="Y223" s="64">
        <f t="shared" si="238"/>
        <v>0</v>
      </c>
      <c r="Z223" s="64">
        <f t="shared" si="239"/>
        <v>0</v>
      </c>
      <c r="AA223" s="64">
        <f t="shared" si="240"/>
        <v>0</v>
      </c>
      <c r="AB223" s="64">
        <f t="shared" si="241"/>
        <v>0</v>
      </c>
      <c r="AC223" s="64">
        <f t="shared" si="242"/>
        <v>0</v>
      </c>
      <c r="AD223" s="64">
        <f t="shared" si="243"/>
        <v>0</v>
      </c>
      <c r="AE223" s="64">
        <f t="shared" si="244"/>
        <v>0</v>
      </c>
      <c r="AF223" s="64">
        <f t="shared" si="245"/>
        <v>0</v>
      </c>
      <c r="AG223" s="64">
        <f t="shared" si="246"/>
        <v>0</v>
      </c>
      <c r="AH223" s="64">
        <f t="shared" si="247"/>
        <v>0</v>
      </c>
      <c r="AI223" s="65">
        <f t="shared" si="248"/>
        <v>0</v>
      </c>
      <c r="AJ223" s="65">
        <f t="shared" si="249"/>
        <v>0</v>
      </c>
      <c r="AK223" s="65">
        <f t="shared" si="250"/>
        <v>0</v>
      </c>
      <c r="AL223" s="148">
        <f t="shared" si="251"/>
        <v>0</v>
      </c>
      <c r="AM223" s="64">
        <f t="shared" si="252"/>
        <v>0</v>
      </c>
      <c r="AN223" s="160">
        <f t="shared" si="190"/>
        <v>0</v>
      </c>
      <c r="AO223" s="122">
        <f t="shared" si="233"/>
        <v>2231.1999999999998</v>
      </c>
      <c r="AP223" s="66">
        <f t="shared" si="253"/>
        <v>0</v>
      </c>
      <c r="AQ223" s="97"/>
      <c r="AR223" s="97"/>
      <c r="AS223" s="97"/>
      <c r="AT223" s="97"/>
      <c r="AU223" s="97"/>
      <c r="AV223" s="97"/>
    </row>
    <row r="224" spans="1:48" x14ac:dyDescent="0.25">
      <c r="A224" s="56" t="s">
        <v>569</v>
      </c>
      <c r="B224" s="84" t="s">
        <v>570</v>
      </c>
      <c r="C224" s="58" t="s">
        <v>571</v>
      </c>
      <c r="D224" s="59" t="s">
        <v>94</v>
      </c>
      <c r="E224" s="60">
        <v>3</v>
      </c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102"/>
      <c r="Q224" s="102"/>
      <c r="R224" s="102"/>
      <c r="S224" s="146"/>
      <c r="T224" s="62">
        <f t="shared" si="231"/>
        <v>0</v>
      </c>
      <c r="U224" s="62">
        <f t="shared" si="232"/>
        <v>0</v>
      </c>
      <c r="V224" s="129">
        <f t="shared" si="236"/>
        <v>3</v>
      </c>
      <c r="W224" s="63">
        <v>126.54</v>
      </c>
      <c r="X224" s="64">
        <f t="shared" si="237"/>
        <v>379.62</v>
      </c>
      <c r="Y224" s="64">
        <f t="shared" si="238"/>
        <v>0</v>
      </c>
      <c r="Z224" s="64">
        <f t="shared" si="239"/>
        <v>0</v>
      </c>
      <c r="AA224" s="64">
        <f t="shared" si="240"/>
        <v>0</v>
      </c>
      <c r="AB224" s="64">
        <f t="shared" si="241"/>
        <v>0</v>
      </c>
      <c r="AC224" s="64">
        <f t="shared" si="242"/>
        <v>0</v>
      </c>
      <c r="AD224" s="64">
        <f t="shared" si="243"/>
        <v>0</v>
      </c>
      <c r="AE224" s="64">
        <f t="shared" si="244"/>
        <v>0</v>
      </c>
      <c r="AF224" s="64">
        <f t="shared" si="245"/>
        <v>0</v>
      </c>
      <c r="AG224" s="64">
        <f t="shared" si="246"/>
        <v>0</v>
      </c>
      <c r="AH224" s="64">
        <f t="shared" si="247"/>
        <v>0</v>
      </c>
      <c r="AI224" s="65">
        <f t="shared" si="248"/>
        <v>0</v>
      </c>
      <c r="AJ224" s="65">
        <f t="shared" si="249"/>
        <v>0</v>
      </c>
      <c r="AK224" s="65">
        <f t="shared" si="250"/>
        <v>0</v>
      </c>
      <c r="AL224" s="148">
        <f t="shared" si="251"/>
        <v>0</v>
      </c>
      <c r="AM224" s="64">
        <f t="shared" si="252"/>
        <v>0</v>
      </c>
      <c r="AN224" s="160">
        <f t="shared" si="190"/>
        <v>0</v>
      </c>
      <c r="AO224" s="122">
        <f t="shared" si="233"/>
        <v>379.62</v>
      </c>
      <c r="AP224" s="66">
        <f t="shared" si="253"/>
        <v>0</v>
      </c>
      <c r="AQ224" s="97"/>
      <c r="AR224" s="97"/>
      <c r="AS224" s="97"/>
      <c r="AT224" s="97"/>
      <c r="AU224" s="97"/>
      <c r="AV224" s="97"/>
    </row>
    <row r="225" spans="1:48" x14ac:dyDescent="0.25">
      <c r="A225" s="56" t="s">
        <v>572</v>
      </c>
      <c r="B225" s="84" t="s">
        <v>573</v>
      </c>
      <c r="C225" s="58" t="s">
        <v>574</v>
      </c>
      <c r="D225" s="59" t="s">
        <v>94</v>
      </c>
      <c r="E225" s="60">
        <v>3</v>
      </c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102"/>
      <c r="Q225" s="102"/>
      <c r="R225" s="102"/>
      <c r="S225" s="146"/>
      <c r="T225" s="62">
        <f t="shared" si="231"/>
        <v>0</v>
      </c>
      <c r="U225" s="62">
        <f t="shared" si="232"/>
        <v>0</v>
      </c>
      <c r="V225" s="129">
        <f t="shared" si="236"/>
        <v>3</v>
      </c>
      <c r="W225" s="63">
        <v>81.72</v>
      </c>
      <c r="X225" s="64">
        <f t="shared" si="237"/>
        <v>245.16</v>
      </c>
      <c r="Y225" s="64">
        <f t="shared" si="238"/>
        <v>0</v>
      </c>
      <c r="Z225" s="64">
        <f t="shared" si="239"/>
        <v>0</v>
      </c>
      <c r="AA225" s="64">
        <f t="shared" si="240"/>
        <v>0</v>
      </c>
      <c r="AB225" s="64">
        <f t="shared" si="241"/>
        <v>0</v>
      </c>
      <c r="AC225" s="64">
        <f t="shared" si="242"/>
        <v>0</v>
      </c>
      <c r="AD225" s="64">
        <f t="shared" si="243"/>
        <v>0</v>
      </c>
      <c r="AE225" s="64">
        <f t="shared" si="244"/>
        <v>0</v>
      </c>
      <c r="AF225" s="64">
        <f t="shared" si="245"/>
        <v>0</v>
      </c>
      <c r="AG225" s="64">
        <f t="shared" si="246"/>
        <v>0</v>
      </c>
      <c r="AH225" s="64">
        <f t="shared" si="247"/>
        <v>0</v>
      </c>
      <c r="AI225" s="65">
        <f t="shared" si="248"/>
        <v>0</v>
      </c>
      <c r="AJ225" s="65">
        <f t="shared" si="249"/>
        <v>0</v>
      </c>
      <c r="AK225" s="65">
        <f t="shared" si="250"/>
        <v>0</v>
      </c>
      <c r="AL225" s="148">
        <f t="shared" si="251"/>
        <v>0</v>
      </c>
      <c r="AM225" s="64">
        <f t="shared" si="252"/>
        <v>0</v>
      </c>
      <c r="AN225" s="160">
        <f t="shared" si="190"/>
        <v>0</v>
      </c>
      <c r="AO225" s="122">
        <f t="shared" si="233"/>
        <v>245.16</v>
      </c>
      <c r="AP225" s="66">
        <f t="shared" si="253"/>
        <v>0</v>
      </c>
      <c r="AQ225" s="97"/>
      <c r="AR225" s="97"/>
      <c r="AS225" s="97"/>
      <c r="AT225" s="97"/>
      <c r="AU225" s="97"/>
      <c r="AV225" s="97"/>
    </row>
    <row r="226" spans="1:48" x14ac:dyDescent="0.25">
      <c r="A226" s="56" t="s">
        <v>575</v>
      </c>
      <c r="B226" s="84" t="s">
        <v>576</v>
      </c>
      <c r="C226" s="58" t="s">
        <v>577</v>
      </c>
      <c r="D226" s="59" t="s">
        <v>94</v>
      </c>
      <c r="E226" s="60">
        <v>38</v>
      </c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102"/>
      <c r="Q226" s="102"/>
      <c r="R226" s="102"/>
      <c r="S226" s="146"/>
      <c r="T226" s="62">
        <f t="shared" si="231"/>
        <v>0</v>
      </c>
      <c r="U226" s="62">
        <f t="shared" si="232"/>
        <v>0</v>
      </c>
      <c r="V226" s="129">
        <f t="shared" si="236"/>
        <v>38</v>
      </c>
      <c r="W226" s="63">
        <v>155.52000000000001</v>
      </c>
      <c r="X226" s="64">
        <f t="shared" si="237"/>
        <v>5909.76</v>
      </c>
      <c r="Y226" s="64">
        <f t="shared" si="238"/>
        <v>0</v>
      </c>
      <c r="Z226" s="64">
        <f t="shared" si="239"/>
        <v>0</v>
      </c>
      <c r="AA226" s="64">
        <f t="shared" si="240"/>
        <v>0</v>
      </c>
      <c r="AB226" s="64">
        <f t="shared" si="241"/>
        <v>0</v>
      </c>
      <c r="AC226" s="64">
        <f t="shared" si="242"/>
        <v>0</v>
      </c>
      <c r="AD226" s="64">
        <f t="shared" si="243"/>
        <v>0</v>
      </c>
      <c r="AE226" s="64">
        <f t="shared" si="244"/>
        <v>0</v>
      </c>
      <c r="AF226" s="64">
        <f t="shared" si="245"/>
        <v>0</v>
      </c>
      <c r="AG226" s="64">
        <f t="shared" si="246"/>
        <v>0</v>
      </c>
      <c r="AH226" s="64">
        <f t="shared" si="247"/>
        <v>0</v>
      </c>
      <c r="AI226" s="65">
        <f t="shared" si="248"/>
        <v>0</v>
      </c>
      <c r="AJ226" s="65">
        <f t="shared" si="249"/>
        <v>0</v>
      </c>
      <c r="AK226" s="65">
        <f t="shared" si="250"/>
        <v>0</v>
      </c>
      <c r="AL226" s="148">
        <f t="shared" si="251"/>
        <v>0</v>
      </c>
      <c r="AM226" s="64">
        <f t="shared" si="252"/>
        <v>0</v>
      </c>
      <c r="AN226" s="160">
        <f t="shared" si="190"/>
        <v>0</v>
      </c>
      <c r="AO226" s="122">
        <f t="shared" si="233"/>
        <v>5909.76</v>
      </c>
      <c r="AP226" s="66">
        <f t="shared" si="253"/>
        <v>0</v>
      </c>
      <c r="AQ226" s="97"/>
      <c r="AR226" s="97"/>
      <c r="AS226" s="97"/>
      <c r="AT226" s="97"/>
      <c r="AU226" s="97"/>
      <c r="AV226" s="97"/>
    </row>
    <row r="227" spans="1:48" x14ac:dyDescent="0.25">
      <c r="A227" s="56" t="s">
        <v>204</v>
      </c>
      <c r="B227" s="84" t="s">
        <v>578</v>
      </c>
      <c r="C227" s="58" t="s">
        <v>579</v>
      </c>
      <c r="D227" s="59" t="s">
        <v>94</v>
      </c>
      <c r="E227" s="60">
        <v>2</v>
      </c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102"/>
      <c r="Q227" s="102"/>
      <c r="R227" s="102"/>
      <c r="S227" s="146"/>
      <c r="T227" s="62">
        <f t="shared" si="231"/>
        <v>0</v>
      </c>
      <c r="U227" s="62">
        <f t="shared" si="232"/>
        <v>0</v>
      </c>
      <c r="V227" s="129">
        <f t="shared" si="236"/>
        <v>2</v>
      </c>
      <c r="W227" s="63">
        <v>1308.8399999999999</v>
      </c>
      <c r="X227" s="64">
        <f t="shared" si="237"/>
        <v>2617.6799999999998</v>
      </c>
      <c r="Y227" s="64">
        <f t="shared" si="238"/>
        <v>0</v>
      </c>
      <c r="Z227" s="64">
        <f t="shared" si="239"/>
        <v>0</v>
      </c>
      <c r="AA227" s="64">
        <f t="shared" si="240"/>
        <v>0</v>
      </c>
      <c r="AB227" s="64">
        <f t="shared" si="241"/>
        <v>0</v>
      </c>
      <c r="AC227" s="64">
        <f t="shared" si="242"/>
        <v>0</v>
      </c>
      <c r="AD227" s="64">
        <f t="shared" si="243"/>
        <v>0</v>
      </c>
      <c r="AE227" s="64">
        <f t="shared" si="244"/>
        <v>0</v>
      </c>
      <c r="AF227" s="64">
        <f t="shared" si="245"/>
        <v>0</v>
      </c>
      <c r="AG227" s="64">
        <f t="shared" si="246"/>
        <v>0</v>
      </c>
      <c r="AH227" s="64">
        <f t="shared" si="247"/>
        <v>0</v>
      </c>
      <c r="AI227" s="65">
        <f t="shared" si="248"/>
        <v>0</v>
      </c>
      <c r="AJ227" s="65">
        <f t="shared" si="249"/>
        <v>0</v>
      </c>
      <c r="AK227" s="65">
        <f t="shared" si="250"/>
        <v>0</v>
      </c>
      <c r="AL227" s="148">
        <f t="shared" si="251"/>
        <v>0</v>
      </c>
      <c r="AM227" s="64">
        <f t="shared" si="252"/>
        <v>0</v>
      </c>
      <c r="AN227" s="160">
        <f t="shared" si="190"/>
        <v>0</v>
      </c>
      <c r="AO227" s="122">
        <f t="shared" si="233"/>
        <v>2617.6799999999998</v>
      </c>
      <c r="AP227" s="66">
        <f t="shared" si="253"/>
        <v>0</v>
      </c>
      <c r="AQ227" s="97"/>
      <c r="AR227" s="97"/>
      <c r="AS227" s="97"/>
      <c r="AT227" s="97"/>
      <c r="AU227" s="97"/>
      <c r="AV227" s="97"/>
    </row>
    <row r="228" spans="1:48" x14ac:dyDescent="0.25">
      <c r="A228" s="56" t="s">
        <v>204</v>
      </c>
      <c r="B228" s="84" t="s">
        <v>580</v>
      </c>
      <c r="C228" s="58" t="s">
        <v>581</v>
      </c>
      <c r="D228" s="59" t="s">
        <v>94</v>
      </c>
      <c r="E228" s="60">
        <v>2</v>
      </c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102"/>
      <c r="Q228" s="102"/>
      <c r="R228" s="102"/>
      <c r="S228" s="146"/>
      <c r="T228" s="62">
        <f t="shared" si="231"/>
        <v>0</v>
      </c>
      <c r="U228" s="62">
        <f t="shared" si="232"/>
        <v>0</v>
      </c>
      <c r="V228" s="129">
        <f t="shared" si="236"/>
        <v>2</v>
      </c>
      <c r="W228" s="63">
        <v>553.05999999999995</v>
      </c>
      <c r="X228" s="64">
        <f t="shared" si="237"/>
        <v>1106.1199999999999</v>
      </c>
      <c r="Y228" s="64">
        <f t="shared" si="238"/>
        <v>0</v>
      </c>
      <c r="Z228" s="64">
        <f t="shared" si="239"/>
        <v>0</v>
      </c>
      <c r="AA228" s="64">
        <f t="shared" si="240"/>
        <v>0</v>
      </c>
      <c r="AB228" s="64">
        <f t="shared" si="241"/>
        <v>0</v>
      </c>
      <c r="AC228" s="64">
        <f t="shared" si="242"/>
        <v>0</v>
      </c>
      <c r="AD228" s="64">
        <f t="shared" si="243"/>
        <v>0</v>
      </c>
      <c r="AE228" s="64">
        <f t="shared" si="244"/>
        <v>0</v>
      </c>
      <c r="AF228" s="64">
        <f t="shared" si="245"/>
        <v>0</v>
      </c>
      <c r="AG228" s="64">
        <f t="shared" si="246"/>
        <v>0</v>
      </c>
      <c r="AH228" s="64">
        <f t="shared" si="247"/>
        <v>0</v>
      </c>
      <c r="AI228" s="65">
        <f t="shared" si="248"/>
        <v>0</v>
      </c>
      <c r="AJ228" s="65">
        <f t="shared" si="249"/>
        <v>0</v>
      </c>
      <c r="AK228" s="65">
        <f t="shared" si="250"/>
        <v>0</v>
      </c>
      <c r="AL228" s="148">
        <f t="shared" si="251"/>
        <v>0</v>
      </c>
      <c r="AM228" s="64">
        <f t="shared" si="252"/>
        <v>0</v>
      </c>
      <c r="AN228" s="160">
        <f t="shared" si="190"/>
        <v>0</v>
      </c>
      <c r="AO228" s="122">
        <f t="shared" si="233"/>
        <v>1106.1199999999999</v>
      </c>
      <c r="AP228" s="66">
        <f t="shared" si="253"/>
        <v>0</v>
      </c>
      <c r="AQ228" s="97"/>
      <c r="AR228" s="97"/>
      <c r="AS228" s="97"/>
      <c r="AT228" s="97"/>
      <c r="AU228" s="97"/>
      <c r="AV228" s="97"/>
    </row>
    <row r="229" spans="1:48" ht="28.5" x14ac:dyDescent="0.25">
      <c r="A229" s="56" t="s">
        <v>582</v>
      </c>
      <c r="B229" s="84" t="s">
        <v>583</v>
      </c>
      <c r="C229" s="58" t="s">
        <v>584</v>
      </c>
      <c r="D229" s="59" t="s">
        <v>94</v>
      </c>
      <c r="E229" s="60">
        <v>1</v>
      </c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102"/>
      <c r="Q229" s="102"/>
      <c r="R229" s="102"/>
      <c r="S229" s="146"/>
      <c r="T229" s="62">
        <f t="shared" si="231"/>
        <v>0</v>
      </c>
      <c r="U229" s="62">
        <f t="shared" si="232"/>
        <v>0</v>
      </c>
      <c r="V229" s="129">
        <f t="shared" si="236"/>
        <v>1</v>
      </c>
      <c r="W229" s="63">
        <v>621.26</v>
      </c>
      <c r="X229" s="64">
        <f t="shared" si="237"/>
        <v>621.26</v>
      </c>
      <c r="Y229" s="64">
        <f t="shared" si="238"/>
        <v>0</v>
      </c>
      <c r="Z229" s="64">
        <f t="shared" si="239"/>
        <v>0</v>
      </c>
      <c r="AA229" s="64">
        <f t="shared" si="240"/>
        <v>0</v>
      </c>
      <c r="AB229" s="64">
        <f t="shared" si="241"/>
        <v>0</v>
      </c>
      <c r="AC229" s="64">
        <f t="shared" si="242"/>
        <v>0</v>
      </c>
      <c r="AD229" s="64">
        <f t="shared" si="243"/>
        <v>0</v>
      </c>
      <c r="AE229" s="64">
        <f t="shared" si="244"/>
        <v>0</v>
      </c>
      <c r="AF229" s="64">
        <f t="shared" si="245"/>
        <v>0</v>
      </c>
      <c r="AG229" s="64">
        <f t="shared" si="246"/>
        <v>0</v>
      </c>
      <c r="AH229" s="64">
        <f t="shared" si="247"/>
        <v>0</v>
      </c>
      <c r="AI229" s="65">
        <f t="shared" si="248"/>
        <v>0</v>
      </c>
      <c r="AJ229" s="65">
        <f t="shared" si="249"/>
        <v>0</v>
      </c>
      <c r="AK229" s="65">
        <f t="shared" si="250"/>
        <v>0</v>
      </c>
      <c r="AL229" s="148">
        <f t="shared" si="251"/>
        <v>0</v>
      </c>
      <c r="AM229" s="64">
        <f t="shared" si="252"/>
        <v>0</v>
      </c>
      <c r="AN229" s="160">
        <f t="shared" si="190"/>
        <v>0</v>
      </c>
      <c r="AO229" s="122">
        <f t="shared" si="233"/>
        <v>621.26</v>
      </c>
      <c r="AP229" s="66">
        <f t="shared" si="253"/>
        <v>0</v>
      </c>
      <c r="AQ229" s="97"/>
      <c r="AR229" s="97"/>
      <c r="AS229" s="97"/>
      <c r="AT229" s="97"/>
      <c r="AU229" s="97"/>
      <c r="AV229" s="97"/>
    </row>
    <row r="230" spans="1:48" ht="28.5" x14ac:dyDescent="0.25">
      <c r="A230" s="56" t="s">
        <v>585</v>
      </c>
      <c r="B230" s="84" t="s">
        <v>586</v>
      </c>
      <c r="C230" s="58" t="s">
        <v>587</v>
      </c>
      <c r="D230" s="59" t="s">
        <v>94</v>
      </c>
      <c r="E230" s="60">
        <v>3</v>
      </c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102"/>
      <c r="Q230" s="102"/>
      <c r="R230" s="102"/>
      <c r="S230" s="146"/>
      <c r="T230" s="62">
        <f t="shared" si="231"/>
        <v>0</v>
      </c>
      <c r="U230" s="62">
        <f t="shared" si="232"/>
        <v>0</v>
      </c>
      <c r="V230" s="129">
        <f t="shared" si="236"/>
        <v>3</v>
      </c>
      <c r="W230" s="63">
        <v>1736.32</v>
      </c>
      <c r="X230" s="64">
        <f t="shared" si="237"/>
        <v>5208.96</v>
      </c>
      <c r="Y230" s="64">
        <f t="shared" si="238"/>
        <v>0</v>
      </c>
      <c r="Z230" s="64">
        <f t="shared" si="239"/>
        <v>0</v>
      </c>
      <c r="AA230" s="64">
        <f t="shared" si="240"/>
        <v>0</v>
      </c>
      <c r="AB230" s="64">
        <f t="shared" si="241"/>
        <v>0</v>
      </c>
      <c r="AC230" s="64">
        <f t="shared" si="242"/>
        <v>0</v>
      </c>
      <c r="AD230" s="64">
        <f t="shared" si="243"/>
        <v>0</v>
      </c>
      <c r="AE230" s="64">
        <f t="shared" si="244"/>
        <v>0</v>
      </c>
      <c r="AF230" s="64">
        <f t="shared" si="245"/>
        <v>0</v>
      </c>
      <c r="AG230" s="64">
        <f t="shared" si="246"/>
        <v>0</v>
      </c>
      <c r="AH230" s="64">
        <f t="shared" si="247"/>
        <v>0</v>
      </c>
      <c r="AI230" s="65">
        <f t="shared" si="248"/>
        <v>0</v>
      </c>
      <c r="AJ230" s="65">
        <f t="shared" si="249"/>
        <v>0</v>
      </c>
      <c r="AK230" s="65">
        <f t="shared" si="250"/>
        <v>0</v>
      </c>
      <c r="AL230" s="148">
        <f t="shared" si="251"/>
        <v>0</v>
      </c>
      <c r="AM230" s="64">
        <f t="shared" si="252"/>
        <v>0</v>
      </c>
      <c r="AN230" s="160">
        <f t="shared" si="190"/>
        <v>0</v>
      </c>
      <c r="AO230" s="122">
        <f t="shared" si="233"/>
        <v>5208.96</v>
      </c>
      <c r="AP230" s="66">
        <f t="shared" si="253"/>
        <v>0</v>
      </c>
      <c r="AQ230" s="97"/>
      <c r="AR230" s="97"/>
      <c r="AS230" s="97"/>
      <c r="AT230" s="97"/>
      <c r="AU230" s="97"/>
      <c r="AV230" s="97"/>
    </row>
    <row r="231" spans="1:48" x14ac:dyDescent="0.25">
      <c r="A231" s="56" t="s">
        <v>204</v>
      </c>
      <c r="B231" s="84" t="s">
        <v>588</v>
      </c>
      <c r="C231" s="58" t="s">
        <v>589</v>
      </c>
      <c r="D231" s="59" t="s">
        <v>81</v>
      </c>
      <c r="E231" s="60">
        <v>63.5</v>
      </c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102"/>
      <c r="Q231" s="102"/>
      <c r="R231" s="102"/>
      <c r="S231" s="146"/>
      <c r="T231" s="62">
        <f t="shared" si="231"/>
        <v>0</v>
      </c>
      <c r="U231" s="62">
        <f t="shared" si="232"/>
        <v>0</v>
      </c>
      <c r="V231" s="129">
        <f t="shared" si="236"/>
        <v>63.5</v>
      </c>
      <c r="W231" s="63">
        <v>288.13</v>
      </c>
      <c r="X231" s="64">
        <f t="shared" si="237"/>
        <v>18296.259999999998</v>
      </c>
      <c r="Y231" s="64">
        <f t="shared" si="238"/>
        <v>0</v>
      </c>
      <c r="Z231" s="64">
        <f t="shared" si="239"/>
        <v>0</v>
      </c>
      <c r="AA231" s="64">
        <f t="shared" si="240"/>
        <v>0</v>
      </c>
      <c r="AB231" s="64">
        <f t="shared" si="241"/>
        <v>0</v>
      </c>
      <c r="AC231" s="64">
        <f t="shared" si="242"/>
        <v>0</v>
      </c>
      <c r="AD231" s="64">
        <f t="shared" si="243"/>
        <v>0</v>
      </c>
      <c r="AE231" s="64">
        <f t="shared" si="244"/>
        <v>0</v>
      </c>
      <c r="AF231" s="64">
        <f t="shared" si="245"/>
        <v>0</v>
      </c>
      <c r="AG231" s="64">
        <f t="shared" si="246"/>
        <v>0</v>
      </c>
      <c r="AH231" s="64">
        <f t="shared" si="247"/>
        <v>0</v>
      </c>
      <c r="AI231" s="65">
        <f t="shared" si="248"/>
        <v>0</v>
      </c>
      <c r="AJ231" s="65">
        <f t="shared" si="249"/>
        <v>0</v>
      </c>
      <c r="AK231" s="65">
        <f t="shared" si="250"/>
        <v>0</v>
      </c>
      <c r="AL231" s="148">
        <f t="shared" si="251"/>
        <v>0</v>
      </c>
      <c r="AM231" s="64">
        <f t="shared" si="252"/>
        <v>0</v>
      </c>
      <c r="AN231" s="160">
        <f t="shared" si="190"/>
        <v>0</v>
      </c>
      <c r="AO231" s="122">
        <f t="shared" si="233"/>
        <v>18296.259999999998</v>
      </c>
      <c r="AP231" s="66">
        <f t="shared" si="253"/>
        <v>0</v>
      </c>
      <c r="AQ231" s="97"/>
      <c r="AR231" s="97"/>
      <c r="AS231" s="97"/>
      <c r="AT231" s="97"/>
      <c r="AU231" s="97"/>
      <c r="AV231" s="97"/>
    </row>
    <row r="232" spans="1:48" x14ac:dyDescent="0.25">
      <c r="A232" s="56" t="s">
        <v>590</v>
      </c>
      <c r="B232" s="84" t="s">
        <v>591</v>
      </c>
      <c r="C232" s="58" t="s">
        <v>592</v>
      </c>
      <c r="D232" s="59" t="s">
        <v>94</v>
      </c>
      <c r="E232" s="60">
        <v>1</v>
      </c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102"/>
      <c r="Q232" s="102"/>
      <c r="R232" s="102"/>
      <c r="S232" s="146"/>
      <c r="T232" s="62">
        <f t="shared" si="231"/>
        <v>0</v>
      </c>
      <c r="U232" s="62">
        <f t="shared" si="232"/>
        <v>0</v>
      </c>
      <c r="V232" s="129">
        <f t="shared" si="236"/>
        <v>1</v>
      </c>
      <c r="W232" s="63">
        <v>2922.44</v>
      </c>
      <c r="X232" s="64">
        <f t="shared" si="237"/>
        <v>2922.44</v>
      </c>
      <c r="Y232" s="64">
        <f t="shared" si="238"/>
        <v>0</v>
      </c>
      <c r="Z232" s="64">
        <f t="shared" si="239"/>
        <v>0</v>
      </c>
      <c r="AA232" s="64">
        <f t="shared" si="240"/>
        <v>0</v>
      </c>
      <c r="AB232" s="64">
        <f t="shared" si="241"/>
        <v>0</v>
      </c>
      <c r="AC232" s="64">
        <f t="shared" si="242"/>
        <v>0</v>
      </c>
      <c r="AD232" s="64">
        <f t="shared" si="243"/>
        <v>0</v>
      </c>
      <c r="AE232" s="64">
        <f t="shared" si="244"/>
        <v>0</v>
      </c>
      <c r="AF232" s="64">
        <f t="shared" si="245"/>
        <v>0</v>
      </c>
      <c r="AG232" s="64">
        <f t="shared" si="246"/>
        <v>0</v>
      </c>
      <c r="AH232" s="64">
        <f t="shared" si="247"/>
        <v>0</v>
      </c>
      <c r="AI232" s="65">
        <f t="shared" si="248"/>
        <v>0</v>
      </c>
      <c r="AJ232" s="65">
        <f t="shared" si="249"/>
        <v>0</v>
      </c>
      <c r="AK232" s="65">
        <f t="shared" si="250"/>
        <v>0</v>
      </c>
      <c r="AL232" s="148">
        <f t="shared" si="251"/>
        <v>0</v>
      </c>
      <c r="AM232" s="64">
        <f t="shared" si="252"/>
        <v>0</v>
      </c>
      <c r="AN232" s="160">
        <f t="shared" si="190"/>
        <v>0</v>
      </c>
      <c r="AO232" s="122">
        <f t="shared" si="233"/>
        <v>2922.44</v>
      </c>
      <c r="AP232" s="66">
        <f t="shared" si="253"/>
        <v>0</v>
      </c>
      <c r="AQ232" s="97"/>
      <c r="AR232" s="97"/>
      <c r="AS232" s="97"/>
      <c r="AT232" s="97"/>
      <c r="AU232" s="97"/>
      <c r="AV232" s="97"/>
    </row>
    <row r="233" spans="1:48" x14ac:dyDescent="0.25">
      <c r="A233" s="43"/>
      <c r="B233" s="43"/>
      <c r="C233" s="45" t="s">
        <v>593</v>
      </c>
      <c r="D233" s="45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100"/>
      <c r="Q233" s="100"/>
      <c r="R233" s="100"/>
      <c r="S233" s="142"/>
      <c r="T233" s="70">
        <f t="shared" si="231"/>
        <v>0</v>
      </c>
      <c r="U233" s="70">
        <f t="shared" si="232"/>
        <v>0</v>
      </c>
      <c r="V233" s="71"/>
      <c r="W233" s="71"/>
      <c r="X233" s="73">
        <f t="shared" ref="X233" si="254">SUM(X217:X232)</f>
        <v>51127</v>
      </c>
      <c r="Y233" s="73">
        <f>SUM(Y217:Y232)</f>
        <v>0</v>
      </c>
      <c r="Z233" s="73">
        <f t="shared" ref="Z233:AM233" si="255">SUM(Z217:Z232)</f>
        <v>0</v>
      </c>
      <c r="AA233" s="73">
        <f t="shared" si="255"/>
        <v>0</v>
      </c>
      <c r="AB233" s="73">
        <f t="shared" si="255"/>
        <v>0</v>
      </c>
      <c r="AC233" s="73">
        <f t="shared" si="255"/>
        <v>0</v>
      </c>
      <c r="AD233" s="73">
        <f t="shared" si="255"/>
        <v>0</v>
      </c>
      <c r="AE233" s="73">
        <f t="shared" si="255"/>
        <v>0</v>
      </c>
      <c r="AF233" s="73">
        <f t="shared" si="255"/>
        <v>0</v>
      </c>
      <c r="AG233" s="73">
        <f t="shared" si="255"/>
        <v>0</v>
      </c>
      <c r="AH233" s="73">
        <f t="shared" si="255"/>
        <v>0</v>
      </c>
      <c r="AI233" s="73">
        <f t="shared" si="255"/>
        <v>0</v>
      </c>
      <c r="AJ233" s="73">
        <f t="shared" si="255"/>
        <v>0</v>
      </c>
      <c r="AK233" s="73">
        <f t="shared" si="255"/>
        <v>0</v>
      </c>
      <c r="AL233" s="149">
        <f t="shared" si="255"/>
        <v>0</v>
      </c>
      <c r="AM233" s="73">
        <f t="shared" si="255"/>
        <v>0</v>
      </c>
      <c r="AN233" s="160">
        <f>SUBTOTAL(9,AN219:AN232)</f>
        <v>0</v>
      </c>
      <c r="AO233" s="122">
        <f t="shared" si="233"/>
        <v>51127</v>
      </c>
      <c r="AP233" s="66"/>
      <c r="AQ233" s="165">
        <f>AN233+AO233</f>
        <v>51127</v>
      </c>
      <c r="AR233" s="165">
        <f>X233</f>
        <v>51127</v>
      </c>
      <c r="AS233" s="55"/>
      <c r="AT233" s="55"/>
      <c r="AU233" s="55"/>
      <c r="AV233" s="55"/>
    </row>
    <row r="234" spans="1:48" x14ac:dyDescent="0.25">
      <c r="A234" s="90"/>
      <c r="B234" s="91"/>
      <c r="C234" s="98"/>
      <c r="D234" s="92"/>
      <c r="E234" s="99"/>
      <c r="F234" s="99"/>
      <c r="G234" s="99"/>
      <c r="H234" s="99"/>
      <c r="I234" s="99"/>
      <c r="J234" s="99"/>
      <c r="K234" s="99"/>
      <c r="L234" s="99"/>
      <c r="M234" s="99"/>
      <c r="N234" s="99"/>
      <c r="O234" s="99"/>
      <c r="P234" s="102"/>
      <c r="Q234" s="102"/>
      <c r="R234" s="102"/>
      <c r="S234" s="146"/>
      <c r="T234" s="62">
        <f t="shared" si="231"/>
        <v>0</v>
      </c>
      <c r="U234" s="62">
        <f t="shared" si="232"/>
        <v>0</v>
      </c>
      <c r="V234" s="129"/>
      <c r="W234" s="103"/>
      <c r="X234" s="80"/>
      <c r="Y234" s="64"/>
      <c r="Z234" s="64"/>
      <c r="AA234" s="64"/>
      <c r="AB234" s="64"/>
      <c r="AC234" s="64"/>
      <c r="AD234" s="64"/>
      <c r="AE234" s="64"/>
      <c r="AF234" s="64"/>
      <c r="AG234" s="64"/>
      <c r="AH234" s="64"/>
      <c r="AI234" s="65"/>
      <c r="AJ234" s="65"/>
      <c r="AK234" s="65"/>
      <c r="AL234" s="148"/>
      <c r="AM234" s="64"/>
      <c r="AN234" s="160">
        <f t="shared" si="190"/>
        <v>0</v>
      </c>
      <c r="AO234" s="122">
        <f t="shared" si="233"/>
        <v>0</v>
      </c>
      <c r="AP234" s="66"/>
      <c r="AQ234" s="97"/>
      <c r="AR234" s="97"/>
      <c r="AS234" s="97"/>
      <c r="AT234" s="97"/>
      <c r="AU234" s="97"/>
      <c r="AV234" s="97"/>
    </row>
    <row r="235" spans="1:48" x14ac:dyDescent="0.25">
      <c r="A235" s="43"/>
      <c r="B235" s="43" t="s">
        <v>594</v>
      </c>
      <c r="C235" s="106" t="s">
        <v>595</v>
      </c>
      <c r="D235" s="45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100"/>
      <c r="Q235" s="100"/>
      <c r="R235" s="100"/>
      <c r="S235" s="142"/>
      <c r="T235" s="70">
        <f t="shared" si="231"/>
        <v>0</v>
      </c>
      <c r="U235" s="70">
        <f t="shared" si="232"/>
        <v>0</v>
      </c>
      <c r="V235" s="71"/>
      <c r="W235" s="71"/>
      <c r="X235" s="82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2"/>
      <c r="AJ235" s="72"/>
      <c r="AK235" s="72"/>
      <c r="AL235" s="149"/>
      <c r="AM235" s="72"/>
      <c r="AN235" s="160">
        <f t="shared" si="190"/>
        <v>0</v>
      </c>
      <c r="AO235" s="122">
        <f t="shared" si="233"/>
        <v>0</v>
      </c>
      <c r="AP235" s="66"/>
      <c r="AQ235" s="55"/>
      <c r="AR235" s="55"/>
      <c r="AS235" s="55"/>
      <c r="AT235" s="55"/>
      <c r="AU235" s="55"/>
      <c r="AV235" s="55"/>
    </row>
    <row r="236" spans="1:48" x14ac:dyDescent="0.25">
      <c r="A236" s="56" t="s">
        <v>596</v>
      </c>
      <c r="B236" s="84" t="s">
        <v>597</v>
      </c>
      <c r="C236" s="58" t="s">
        <v>598</v>
      </c>
      <c r="D236" s="59" t="s">
        <v>94</v>
      </c>
      <c r="E236" s="60">
        <v>17</v>
      </c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102"/>
      <c r="Q236" s="102"/>
      <c r="R236" s="102"/>
      <c r="S236" s="146"/>
      <c r="T236" s="62">
        <f t="shared" si="231"/>
        <v>0</v>
      </c>
      <c r="U236" s="62">
        <f t="shared" si="232"/>
        <v>0</v>
      </c>
      <c r="V236" s="129">
        <f t="shared" ref="V236:V254" si="256">E236-U236</f>
        <v>17</v>
      </c>
      <c r="W236" s="63">
        <v>74.150000000000006</v>
      </c>
      <c r="X236" s="64">
        <f t="shared" ref="X236:X254" si="257">TRUNC(ROUND(E236*W236,2),2)</f>
        <v>1260.55</v>
      </c>
      <c r="Y236" s="64">
        <f t="shared" ref="Y236:Y254" si="258">F236*W236</f>
        <v>0</v>
      </c>
      <c r="Z236" s="64">
        <f t="shared" ref="Z236:Z254" si="259">G236*W236</f>
        <v>0</v>
      </c>
      <c r="AA236" s="64">
        <f t="shared" ref="AA236:AA254" si="260">H236*W236</f>
        <v>0</v>
      </c>
      <c r="AB236" s="64">
        <f t="shared" ref="AB236:AB254" si="261">I236*W236</f>
        <v>0</v>
      </c>
      <c r="AC236" s="64">
        <f t="shared" ref="AC236:AC254" si="262">J236*W236</f>
        <v>0</v>
      </c>
      <c r="AD236" s="64">
        <f t="shared" ref="AD236:AD254" si="263">K236*W236</f>
        <v>0</v>
      </c>
      <c r="AE236" s="64">
        <f t="shared" ref="AE236:AE254" si="264">L236*W236</f>
        <v>0</v>
      </c>
      <c r="AF236" s="64">
        <f t="shared" ref="AF236:AF254" si="265">M236*W236</f>
        <v>0</v>
      </c>
      <c r="AG236" s="64">
        <f t="shared" ref="AG236:AG254" si="266">N236*W236</f>
        <v>0</v>
      </c>
      <c r="AH236" s="64">
        <f t="shared" ref="AH236:AH254" si="267">O236*W236</f>
        <v>0</v>
      </c>
      <c r="AI236" s="65">
        <f t="shared" ref="AI236:AI254" si="268">TRUNC(ROUND(P236*W236,2),2)</f>
        <v>0</v>
      </c>
      <c r="AJ236" s="65">
        <f t="shared" ref="AJ236:AJ254" si="269">Q236*W236</f>
        <v>0</v>
      </c>
      <c r="AK236" s="65">
        <f t="shared" ref="AK236:AK254" si="270">R236*W236</f>
        <v>0</v>
      </c>
      <c r="AL236" s="148">
        <f t="shared" ref="AL236:AL254" si="271">S236*W236</f>
        <v>0</v>
      </c>
      <c r="AM236" s="64">
        <f t="shared" ref="AM236:AM254" si="272">T236*W236</f>
        <v>0</v>
      </c>
      <c r="AN236" s="160">
        <f t="shared" si="190"/>
        <v>0</v>
      </c>
      <c r="AO236" s="122">
        <f t="shared" si="233"/>
        <v>1260.55</v>
      </c>
      <c r="AP236" s="66">
        <f t="shared" ref="AP236:AP254" si="273">(U236*100)/E236</f>
        <v>0</v>
      </c>
      <c r="AQ236" s="97"/>
      <c r="AR236" s="97"/>
      <c r="AS236" s="97"/>
      <c r="AT236" s="97"/>
      <c r="AU236" s="97"/>
      <c r="AV236" s="97"/>
    </row>
    <row r="237" spans="1:48" ht="28.5" x14ac:dyDescent="0.25">
      <c r="A237" s="56" t="s">
        <v>599</v>
      </c>
      <c r="B237" s="84" t="s">
        <v>600</v>
      </c>
      <c r="C237" s="58" t="s">
        <v>601</v>
      </c>
      <c r="D237" s="59" t="s">
        <v>94</v>
      </c>
      <c r="E237" s="60">
        <v>13</v>
      </c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102"/>
      <c r="Q237" s="102"/>
      <c r="R237" s="102"/>
      <c r="S237" s="146"/>
      <c r="T237" s="62">
        <f t="shared" si="231"/>
        <v>0</v>
      </c>
      <c r="U237" s="62">
        <f t="shared" si="232"/>
        <v>0</v>
      </c>
      <c r="V237" s="129">
        <f t="shared" si="256"/>
        <v>13</v>
      </c>
      <c r="W237" s="63">
        <v>256.42</v>
      </c>
      <c r="X237" s="64">
        <f t="shared" si="257"/>
        <v>3333.46</v>
      </c>
      <c r="Y237" s="64">
        <f t="shared" si="258"/>
        <v>0</v>
      </c>
      <c r="Z237" s="64">
        <f t="shared" si="259"/>
        <v>0</v>
      </c>
      <c r="AA237" s="64">
        <f t="shared" si="260"/>
        <v>0</v>
      </c>
      <c r="AB237" s="64">
        <f t="shared" si="261"/>
        <v>0</v>
      </c>
      <c r="AC237" s="64">
        <f t="shared" si="262"/>
        <v>0</v>
      </c>
      <c r="AD237" s="64">
        <f t="shared" si="263"/>
        <v>0</v>
      </c>
      <c r="AE237" s="64">
        <f t="shared" si="264"/>
        <v>0</v>
      </c>
      <c r="AF237" s="64">
        <f t="shared" si="265"/>
        <v>0</v>
      </c>
      <c r="AG237" s="64">
        <f t="shared" si="266"/>
        <v>0</v>
      </c>
      <c r="AH237" s="64">
        <f t="shared" si="267"/>
        <v>0</v>
      </c>
      <c r="AI237" s="65">
        <f t="shared" si="268"/>
        <v>0</v>
      </c>
      <c r="AJ237" s="65">
        <f t="shared" si="269"/>
        <v>0</v>
      </c>
      <c r="AK237" s="65">
        <f t="shared" si="270"/>
        <v>0</v>
      </c>
      <c r="AL237" s="148">
        <f t="shared" si="271"/>
        <v>0</v>
      </c>
      <c r="AM237" s="64">
        <f t="shared" si="272"/>
        <v>0</v>
      </c>
      <c r="AN237" s="160">
        <f t="shared" si="190"/>
        <v>0</v>
      </c>
      <c r="AO237" s="122">
        <f t="shared" si="233"/>
        <v>3333.46</v>
      </c>
      <c r="AP237" s="66">
        <f t="shared" si="273"/>
        <v>0</v>
      </c>
      <c r="AQ237" s="97"/>
      <c r="AR237" s="97"/>
      <c r="AS237" s="97"/>
      <c r="AT237" s="97"/>
      <c r="AU237" s="97"/>
      <c r="AV237" s="97"/>
    </row>
    <row r="238" spans="1:48" ht="28.5" x14ac:dyDescent="0.25">
      <c r="A238" s="56" t="s">
        <v>602</v>
      </c>
      <c r="B238" s="84" t="s">
        <v>603</v>
      </c>
      <c r="C238" s="58" t="s">
        <v>604</v>
      </c>
      <c r="D238" s="59" t="s">
        <v>94</v>
      </c>
      <c r="E238" s="60">
        <v>5</v>
      </c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102"/>
      <c r="Q238" s="102"/>
      <c r="R238" s="102"/>
      <c r="S238" s="146"/>
      <c r="T238" s="62">
        <f t="shared" si="231"/>
        <v>0</v>
      </c>
      <c r="U238" s="62">
        <f t="shared" si="232"/>
        <v>0</v>
      </c>
      <c r="V238" s="129">
        <f t="shared" si="256"/>
        <v>5</v>
      </c>
      <c r="W238" s="63">
        <v>1560.96</v>
      </c>
      <c r="X238" s="64">
        <f t="shared" si="257"/>
        <v>7804.8</v>
      </c>
      <c r="Y238" s="64">
        <f t="shared" si="258"/>
        <v>0</v>
      </c>
      <c r="Z238" s="64">
        <f t="shared" si="259"/>
        <v>0</v>
      </c>
      <c r="AA238" s="64">
        <f t="shared" si="260"/>
        <v>0</v>
      </c>
      <c r="AB238" s="64">
        <f t="shared" si="261"/>
        <v>0</v>
      </c>
      <c r="AC238" s="64">
        <f t="shared" si="262"/>
        <v>0</v>
      </c>
      <c r="AD238" s="64">
        <f t="shared" si="263"/>
        <v>0</v>
      </c>
      <c r="AE238" s="64">
        <f t="shared" si="264"/>
        <v>0</v>
      </c>
      <c r="AF238" s="64">
        <f t="shared" si="265"/>
        <v>0</v>
      </c>
      <c r="AG238" s="64">
        <f t="shared" si="266"/>
        <v>0</v>
      </c>
      <c r="AH238" s="64">
        <f t="shared" si="267"/>
        <v>0</v>
      </c>
      <c r="AI238" s="65">
        <f t="shared" si="268"/>
        <v>0</v>
      </c>
      <c r="AJ238" s="65">
        <f t="shared" si="269"/>
        <v>0</v>
      </c>
      <c r="AK238" s="65">
        <f t="shared" si="270"/>
        <v>0</v>
      </c>
      <c r="AL238" s="148">
        <f t="shared" si="271"/>
        <v>0</v>
      </c>
      <c r="AM238" s="64">
        <f t="shared" si="272"/>
        <v>0</v>
      </c>
      <c r="AN238" s="160">
        <f t="shared" si="190"/>
        <v>0</v>
      </c>
      <c r="AO238" s="122">
        <f t="shared" si="233"/>
        <v>7804.8</v>
      </c>
      <c r="AP238" s="66">
        <f t="shared" si="273"/>
        <v>0</v>
      </c>
      <c r="AQ238" s="97"/>
      <c r="AR238" s="97"/>
      <c r="AS238" s="97"/>
      <c r="AT238" s="97"/>
      <c r="AU238" s="97"/>
      <c r="AV238" s="97"/>
    </row>
    <row r="239" spans="1:48" ht="28.5" x14ac:dyDescent="0.25">
      <c r="A239" s="56" t="s">
        <v>605</v>
      </c>
      <c r="B239" s="84" t="s">
        <v>606</v>
      </c>
      <c r="C239" s="58" t="s">
        <v>607</v>
      </c>
      <c r="D239" s="59" t="s">
        <v>94</v>
      </c>
      <c r="E239" s="60">
        <v>6</v>
      </c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102"/>
      <c r="Q239" s="102"/>
      <c r="R239" s="102"/>
      <c r="S239" s="146"/>
      <c r="T239" s="62">
        <f t="shared" si="231"/>
        <v>0</v>
      </c>
      <c r="U239" s="62">
        <f t="shared" si="232"/>
        <v>0</v>
      </c>
      <c r="V239" s="129">
        <f t="shared" si="256"/>
        <v>6</v>
      </c>
      <c r="W239" s="63">
        <v>723.8</v>
      </c>
      <c r="X239" s="64">
        <f t="shared" si="257"/>
        <v>4342.8</v>
      </c>
      <c r="Y239" s="64">
        <f t="shared" si="258"/>
        <v>0</v>
      </c>
      <c r="Z239" s="64">
        <f t="shared" si="259"/>
        <v>0</v>
      </c>
      <c r="AA239" s="64">
        <f t="shared" si="260"/>
        <v>0</v>
      </c>
      <c r="AB239" s="64">
        <f t="shared" si="261"/>
        <v>0</v>
      </c>
      <c r="AC239" s="64">
        <f t="shared" si="262"/>
        <v>0</v>
      </c>
      <c r="AD239" s="64">
        <f t="shared" si="263"/>
        <v>0</v>
      </c>
      <c r="AE239" s="64">
        <f t="shared" si="264"/>
        <v>0</v>
      </c>
      <c r="AF239" s="64">
        <f t="shared" si="265"/>
        <v>0</v>
      </c>
      <c r="AG239" s="64">
        <f t="shared" si="266"/>
        <v>0</v>
      </c>
      <c r="AH239" s="64">
        <f t="shared" si="267"/>
        <v>0</v>
      </c>
      <c r="AI239" s="65">
        <f t="shared" si="268"/>
        <v>0</v>
      </c>
      <c r="AJ239" s="65">
        <f t="shared" si="269"/>
        <v>0</v>
      </c>
      <c r="AK239" s="65">
        <f t="shared" si="270"/>
        <v>0</v>
      </c>
      <c r="AL239" s="148">
        <f t="shared" si="271"/>
        <v>0</v>
      </c>
      <c r="AM239" s="64">
        <f t="shared" si="272"/>
        <v>0</v>
      </c>
      <c r="AN239" s="160">
        <f t="shared" si="190"/>
        <v>0</v>
      </c>
      <c r="AO239" s="122">
        <f t="shared" si="233"/>
        <v>4342.8</v>
      </c>
      <c r="AP239" s="66">
        <f t="shared" si="273"/>
        <v>0</v>
      </c>
      <c r="AQ239" s="97"/>
      <c r="AR239" s="97"/>
      <c r="AS239" s="97"/>
      <c r="AT239" s="97"/>
      <c r="AU239" s="97"/>
      <c r="AV239" s="97"/>
    </row>
    <row r="240" spans="1:48" x14ac:dyDescent="0.25">
      <c r="A240" s="56" t="s">
        <v>608</v>
      </c>
      <c r="B240" s="84" t="s">
        <v>609</v>
      </c>
      <c r="C240" s="58" t="s">
        <v>610</v>
      </c>
      <c r="D240" s="59" t="s">
        <v>94</v>
      </c>
      <c r="E240" s="60">
        <v>3</v>
      </c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102"/>
      <c r="Q240" s="102"/>
      <c r="R240" s="102"/>
      <c r="S240" s="146"/>
      <c r="T240" s="62">
        <f t="shared" si="231"/>
        <v>0</v>
      </c>
      <c r="U240" s="62">
        <f t="shared" si="232"/>
        <v>0</v>
      </c>
      <c r="V240" s="129">
        <f t="shared" si="256"/>
        <v>3</v>
      </c>
      <c r="W240" s="63">
        <v>813.23</v>
      </c>
      <c r="X240" s="64">
        <f t="shared" si="257"/>
        <v>2439.69</v>
      </c>
      <c r="Y240" s="64">
        <f t="shared" si="258"/>
        <v>0</v>
      </c>
      <c r="Z240" s="64">
        <f t="shared" si="259"/>
        <v>0</v>
      </c>
      <c r="AA240" s="64">
        <f t="shared" si="260"/>
        <v>0</v>
      </c>
      <c r="AB240" s="64">
        <f t="shared" si="261"/>
        <v>0</v>
      </c>
      <c r="AC240" s="64">
        <f t="shared" si="262"/>
        <v>0</v>
      </c>
      <c r="AD240" s="64">
        <f t="shared" si="263"/>
        <v>0</v>
      </c>
      <c r="AE240" s="64">
        <f t="shared" si="264"/>
        <v>0</v>
      </c>
      <c r="AF240" s="64">
        <f t="shared" si="265"/>
        <v>0</v>
      </c>
      <c r="AG240" s="64">
        <f t="shared" si="266"/>
        <v>0</v>
      </c>
      <c r="AH240" s="64">
        <f t="shared" si="267"/>
        <v>0</v>
      </c>
      <c r="AI240" s="65">
        <f t="shared" si="268"/>
        <v>0</v>
      </c>
      <c r="AJ240" s="65">
        <f t="shared" si="269"/>
        <v>0</v>
      </c>
      <c r="AK240" s="65">
        <f t="shared" si="270"/>
        <v>0</v>
      </c>
      <c r="AL240" s="148">
        <f t="shared" si="271"/>
        <v>0</v>
      </c>
      <c r="AM240" s="64">
        <f t="shared" si="272"/>
        <v>0</v>
      </c>
      <c r="AN240" s="160">
        <f t="shared" si="190"/>
        <v>0</v>
      </c>
      <c r="AO240" s="122">
        <f t="shared" si="233"/>
        <v>2439.69</v>
      </c>
      <c r="AP240" s="66">
        <f t="shared" si="273"/>
        <v>0</v>
      </c>
      <c r="AQ240" s="97"/>
      <c r="AR240" s="97"/>
      <c r="AS240" s="97"/>
      <c r="AT240" s="97"/>
      <c r="AU240" s="97"/>
      <c r="AV240" s="97"/>
    </row>
    <row r="241" spans="1:48" x14ac:dyDescent="0.25">
      <c r="A241" s="56" t="s">
        <v>611</v>
      </c>
      <c r="B241" s="84" t="s">
        <v>612</v>
      </c>
      <c r="C241" s="58" t="s">
        <v>613</v>
      </c>
      <c r="D241" s="59" t="s">
        <v>59</v>
      </c>
      <c r="E241" s="60">
        <v>12.377000000000001</v>
      </c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102"/>
      <c r="Q241" s="102"/>
      <c r="R241" s="102"/>
      <c r="S241" s="146"/>
      <c r="T241" s="62">
        <f t="shared" si="231"/>
        <v>0</v>
      </c>
      <c r="U241" s="62">
        <f t="shared" si="232"/>
        <v>0</v>
      </c>
      <c r="V241" s="129">
        <f t="shared" si="256"/>
        <v>12.377000000000001</v>
      </c>
      <c r="W241" s="63">
        <v>311.29000000000002</v>
      </c>
      <c r="X241" s="64">
        <f t="shared" si="257"/>
        <v>3852.84</v>
      </c>
      <c r="Y241" s="64">
        <f t="shared" si="258"/>
        <v>0</v>
      </c>
      <c r="Z241" s="64">
        <f t="shared" si="259"/>
        <v>0</v>
      </c>
      <c r="AA241" s="64">
        <f t="shared" si="260"/>
        <v>0</v>
      </c>
      <c r="AB241" s="64">
        <f t="shared" si="261"/>
        <v>0</v>
      </c>
      <c r="AC241" s="64">
        <f t="shared" si="262"/>
        <v>0</v>
      </c>
      <c r="AD241" s="64">
        <f t="shared" si="263"/>
        <v>0</v>
      </c>
      <c r="AE241" s="64">
        <f t="shared" si="264"/>
        <v>0</v>
      </c>
      <c r="AF241" s="64">
        <f t="shared" si="265"/>
        <v>0</v>
      </c>
      <c r="AG241" s="64">
        <f t="shared" si="266"/>
        <v>0</v>
      </c>
      <c r="AH241" s="64">
        <f t="shared" si="267"/>
        <v>0</v>
      </c>
      <c r="AI241" s="65">
        <f t="shared" si="268"/>
        <v>0</v>
      </c>
      <c r="AJ241" s="65">
        <f t="shared" si="269"/>
        <v>0</v>
      </c>
      <c r="AK241" s="65">
        <f t="shared" si="270"/>
        <v>0</v>
      </c>
      <c r="AL241" s="148">
        <f t="shared" si="271"/>
        <v>0</v>
      </c>
      <c r="AM241" s="64">
        <f t="shared" si="272"/>
        <v>0</v>
      </c>
      <c r="AN241" s="160">
        <f t="shared" si="190"/>
        <v>0</v>
      </c>
      <c r="AO241" s="122">
        <f t="shared" si="233"/>
        <v>3852.84</v>
      </c>
      <c r="AP241" s="66">
        <f t="shared" si="273"/>
        <v>0</v>
      </c>
      <c r="AQ241" s="97"/>
      <c r="AR241" s="97"/>
      <c r="AS241" s="97"/>
      <c r="AT241" s="97"/>
      <c r="AU241" s="97"/>
      <c r="AV241" s="97"/>
    </row>
    <row r="242" spans="1:48" x14ac:dyDescent="0.25">
      <c r="A242" s="56" t="s">
        <v>614</v>
      </c>
      <c r="B242" s="84" t="s">
        <v>615</v>
      </c>
      <c r="C242" s="58" t="s">
        <v>616</v>
      </c>
      <c r="D242" s="59" t="s">
        <v>94</v>
      </c>
      <c r="E242" s="60">
        <v>13</v>
      </c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102"/>
      <c r="Q242" s="102"/>
      <c r="R242" s="102"/>
      <c r="S242" s="146"/>
      <c r="T242" s="62">
        <f t="shared" si="231"/>
        <v>0</v>
      </c>
      <c r="U242" s="62">
        <f t="shared" si="232"/>
        <v>0</v>
      </c>
      <c r="V242" s="129">
        <f t="shared" si="256"/>
        <v>13</v>
      </c>
      <c r="W242" s="63">
        <v>123.84</v>
      </c>
      <c r="X242" s="64">
        <f t="shared" si="257"/>
        <v>1609.92</v>
      </c>
      <c r="Y242" s="64">
        <f t="shared" si="258"/>
        <v>0</v>
      </c>
      <c r="Z242" s="64">
        <f t="shared" si="259"/>
        <v>0</v>
      </c>
      <c r="AA242" s="64">
        <f t="shared" si="260"/>
        <v>0</v>
      </c>
      <c r="AB242" s="64">
        <f t="shared" si="261"/>
        <v>0</v>
      </c>
      <c r="AC242" s="64">
        <f t="shared" si="262"/>
        <v>0</v>
      </c>
      <c r="AD242" s="64">
        <f t="shared" si="263"/>
        <v>0</v>
      </c>
      <c r="AE242" s="64">
        <f t="shared" si="264"/>
        <v>0</v>
      </c>
      <c r="AF242" s="64">
        <f t="shared" si="265"/>
        <v>0</v>
      </c>
      <c r="AG242" s="64">
        <f t="shared" si="266"/>
        <v>0</v>
      </c>
      <c r="AH242" s="64">
        <f t="shared" si="267"/>
        <v>0</v>
      </c>
      <c r="AI242" s="65">
        <f t="shared" si="268"/>
        <v>0</v>
      </c>
      <c r="AJ242" s="65">
        <f t="shared" si="269"/>
        <v>0</v>
      </c>
      <c r="AK242" s="65">
        <f t="shared" si="270"/>
        <v>0</v>
      </c>
      <c r="AL242" s="148">
        <f t="shared" si="271"/>
        <v>0</v>
      </c>
      <c r="AM242" s="64">
        <f t="shared" si="272"/>
        <v>0</v>
      </c>
      <c r="AN242" s="160">
        <f t="shared" si="190"/>
        <v>0</v>
      </c>
      <c r="AO242" s="122">
        <f t="shared" si="233"/>
        <v>1609.92</v>
      </c>
      <c r="AP242" s="66">
        <f t="shared" si="273"/>
        <v>0</v>
      </c>
      <c r="AQ242" s="97"/>
      <c r="AR242" s="97"/>
      <c r="AS242" s="97"/>
      <c r="AT242" s="97"/>
      <c r="AU242" s="97"/>
      <c r="AV242" s="97"/>
    </row>
    <row r="243" spans="1:48" x14ac:dyDescent="0.25">
      <c r="A243" s="56" t="s">
        <v>617</v>
      </c>
      <c r="B243" s="84" t="s">
        <v>618</v>
      </c>
      <c r="C243" s="58" t="s">
        <v>619</v>
      </c>
      <c r="D243" s="59" t="s">
        <v>94</v>
      </c>
      <c r="E243" s="60">
        <v>1</v>
      </c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102"/>
      <c r="Q243" s="102"/>
      <c r="R243" s="102"/>
      <c r="S243" s="146"/>
      <c r="T243" s="62">
        <f t="shared" si="231"/>
        <v>0</v>
      </c>
      <c r="U243" s="62">
        <f t="shared" si="232"/>
        <v>0</v>
      </c>
      <c r="V243" s="129">
        <f t="shared" si="256"/>
        <v>1</v>
      </c>
      <c r="W243" s="63">
        <v>92.69</v>
      </c>
      <c r="X243" s="64">
        <f t="shared" si="257"/>
        <v>92.69</v>
      </c>
      <c r="Y243" s="64">
        <f t="shared" si="258"/>
        <v>0</v>
      </c>
      <c r="Z243" s="64">
        <f t="shared" si="259"/>
        <v>0</v>
      </c>
      <c r="AA243" s="64">
        <f t="shared" si="260"/>
        <v>0</v>
      </c>
      <c r="AB243" s="64">
        <f t="shared" si="261"/>
        <v>0</v>
      </c>
      <c r="AC243" s="64">
        <f t="shared" si="262"/>
        <v>0</v>
      </c>
      <c r="AD243" s="64">
        <f t="shared" si="263"/>
        <v>0</v>
      </c>
      <c r="AE243" s="64">
        <f t="shared" si="264"/>
        <v>0</v>
      </c>
      <c r="AF243" s="64">
        <f t="shared" si="265"/>
        <v>0</v>
      </c>
      <c r="AG243" s="64">
        <f t="shared" si="266"/>
        <v>0</v>
      </c>
      <c r="AH243" s="64">
        <f t="shared" si="267"/>
        <v>0</v>
      </c>
      <c r="AI243" s="65">
        <f t="shared" si="268"/>
        <v>0</v>
      </c>
      <c r="AJ243" s="65">
        <f t="shared" si="269"/>
        <v>0</v>
      </c>
      <c r="AK243" s="65">
        <f t="shared" si="270"/>
        <v>0</v>
      </c>
      <c r="AL243" s="148">
        <f t="shared" si="271"/>
        <v>0</v>
      </c>
      <c r="AM243" s="64">
        <f t="shared" si="272"/>
        <v>0</v>
      </c>
      <c r="AN243" s="160">
        <f t="shared" si="190"/>
        <v>0</v>
      </c>
      <c r="AO243" s="122">
        <f t="shared" si="233"/>
        <v>92.69</v>
      </c>
      <c r="AP243" s="66">
        <f t="shared" si="273"/>
        <v>0</v>
      </c>
      <c r="AQ243" s="97"/>
      <c r="AR243" s="97"/>
      <c r="AS243" s="97"/>
      <c r="AT243" s="97"/>
      <c r="AU243" s="97"/>
      <c r="AV243" s="97"/>
    </row>
    <row r="244" spans="1:48" x14ac:dyDescent="0.25">
      <c r="A244" s="56" t="s">
        <v>620</v>
      </c>
      <c r="B244" s="84" t="s">
        <v>621</v>
      </c>
      <c r="C244" s="58" t="s">
        <v>622</v>
      </c>
      <c r="D244" s="59" t="s">
        <v>94</v>
      </c>
      <c r="E244" s="60">
        <v>3</v>
      </c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102"/>
      <c r="Q244" s="102"/>
      <c r="R244" s="102"/>
      <c r="S244" s="146"/>
      <c r="T244" s="62">
        <f t="shared" si="231"/>
        <v>0</v>
      </c>
      <c r="U244" s="62">
        <f t="shared" si="232"/>
        <v>0</v>
      </c>
      <c r="V244" s="129">
        <f t="shared" si="256"/>
        <v>3</v>
      </c>
      <c r="W244" s="63">
        <v>123.77</v>
      </c>
      <c r="X244" s="64">
        <f t="shared" si="257"/>
        <v>371.31</v>
      </c>
      <c r="Y244" s="64">
        <f t="shared" si="258"/>
        <v>0</v>
      </c>
      <c r="Z244" s="64">
        <f t="shared" si="259"/>
        <v>0</v>
      </c>
      <c r="AA244" s="64">
        <f t="shared" si="260"/>
        <v>0</v>
      </c>
      <c r="AB244" s="64">
        <f t="shared" si="261"/>
        <v>0</v>
      </c>
      <c r="AC244" s="64">
        <f t="shared" si="262"/>
        <v>0</v>
      </c>
      <c r="AD244" s="64">
        <f t="shared" si="263"/>
        <v>0</v>
      </c>
      <c r="AE244" s="64">
        <f t="shared" si="264"/>
        <v>0</v>
      </c>
      <c r="AF244" s="64">
        <f t="shared" si="265"/>
        <v>0</v>
      </c>
      <c r="AG244" s="64">
        <f t="shared" si="266"/>
        <v>0</v>
      </c>
      <c r="AH244" s="64">
        <f t="shared" si="267"/>
        <v>0</v>
      </c>
      <c r="AI244" s="65">
        <f t="shared" si="268"/>
        <v>0</v>
      </c>
      <c r="AJ244" s="65">
        <f t="shared" si="269"/>
        <v>0</v>
      </c>
      <c r="AK244" s="65">
        <f t="shared" si="270"/>
        <v>0</v>
      </c>
      <c r="AL244" s="148">
        <f t="shared" si="271"/>
        <v>0</v>
      </c>
      <c r="AM244" s="64">
        <f t="shared" si="272"/>
        <v>0</v>
      </c>
      <c r="AN244" s="160">
        <f t="shared" si="190"/>
        <v>0</v>
      </c>
      <c r="AO244" s="122">
        <f t="shared" si="233"/>
        <v>371.31</v>
      </c>
      <c r="AP244" s="66">
        <f t="shared" si="273"/>
        <v>0</v>
      </c>
      <c r="AQ244" s="97"/>
      <c r="AR244" s="97"/>
      <c r="AS244" s="97"/>
      <c r="AT244" s="97"/>
      <c r="AU244" s="97"/>
      <c r="AV244" s="97"/>
    </row>
    <row r="245" spans="1:48" x14ac:dyDescent="0.25">
      <c r="A245" s="56" t="s">
        <v>623</v>
      </c>
      <c r="B245" s="84" t="s">
        <v>624</v>
      </c>
      <c r="C245" s="58" t="s">
        <v>625</v>
      </c>
      <c r="D245" s="59" t="s">
        <v>94</v>
      </c>
      <c r="E245" s="60">
        <v>5</v>
      </c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102"/>
      <c r="Q245" s="102"/>
      <c r="R245" s="102"/>
      <c r="S245" s="146"/>
      <c r="T245" s="62">
        <f t="shared" si="231"/>
        <v>0</v>
      </c>
      <c r="U245" s="62">
        <f t="shared" si="232"/>
        <v>0</v>
      </c>
      <c r="V245" s="129">
        <f t="shared" si="256"/>
        <v>5</v>
      </c>
      <c r="W245" s="63">
        <v>70.760000000000005</v>
      </c>
      <c r="X245" s="64">
        <f t="shared" si="257"/>
        <v>353.8</v>
      </c>
      <c r="Y245" s="64">
        <f t="shared" si="258"/>
        <v>0</v>
      </c>
      <c r="Z245" s="64">
        <f t="shared" si="259"/>
        <v>0</v>
      </c>
      <c r="AA245" s="64">
        <f t="shared" si="260"/>
        <v>0</v>
      </c>
      <c r="AB245" s="64">
        <f t="shared" si="261"/>
        <v>0</v>
      </c>
      <c r="AC245" s="64">
        <f t="shared" si="262"/>
        <v>0</v>
      </c>
      <c r="AD245" s="64">
        <f t="shared" si="263"/>
        <v>0</v>
      </c>
      <c r="AE245" s="64">
        <f t="shared" si="264"/>
        <v>0</v>
      </c>
      <c r="AF245" s="64">
        <f t="shared" si="265"/>
        <v>0</v>
      </c>
      <c r="AG245" s="64">
        <f t="shared" si="266"/>
        <v>0</v>
      </c>
      <c r="AH245" s="64">
        <f t="shared" si="267"/>
        <v>0</v>
      </c>
      <c r="AI245" s="65">
        <f t="shared" si="268"/>
        <v>0</v>
      </c>
      <c r="AJ245" s="65">
        <f t="shared" si="269"/>
        <v>0</v>
      </c>
      <c r="AK245" s="65">
        <f t="shared" si="270"/>
        <v>0</v>
      </c>
      <c r="AL245" s="148">
        <f t="shared" si="271"/>
        <v>0</v>
      </c>
      <c r="AM245" s="64">
        <f t="shared" si="272"/>
        <v>0</v>
      </c>
      <c r="AN245" s="160">
        <f t="shared" si="190"/>
        <v>0</v>
      </c>
      <c r="AO245" s="122">
        <f t="shared" si="233"/>
        <v>353.8</v>
      </c>
      <c r="AP245" s="66">
        <f t="shared" si="273"/>
        <v>0</v>
      </c>
      <c r="AQ245" s="97"/>
      <c r="AR245" s="97"/>
      <c r="AS245" s="97"/>
      <c r="AT245" s="97"/>
      <c r="AU245" s="97"/>
      <c r="AV245" s="97"/>
    </row>
    <row r="246" spans="1:48" x14ac:dyDescent="0.25">
      <c r="A246" s="56" t="s">
        <v>626</v>
      </c>
      <c r="B246" s="84" t="s">
        <v>627</v>
      </c>
      <c r="C246" s="58" t="s">
        <v>628</v>
      </c>
      <c r="D246" s="59" t="s">
        <v>94</v>
      </c>
      <c r="E246" s="60">
        <v>6</v>
      </c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102"/>
      <c r="Q246" s="102"/>
      <c r="R246" s="102"/>
      <c r="S246" s="146"/>
      <c r="T246" s="62">
        <f t="shared" si="231"/>
        <v>0</v>
      </c>
      <c r="U246" s="62">
        <f t="shared" si="232"/>
        <v>0</v>
      </c>
      <c r="V246" s="129">
        <f t="shared" si="256"/>
        <v>6</v>
      </c>
      <c r="W246" s="63">
        <v>122.97</v>
      </c>
      <c r="X246" s="64">
        <f t="shared" si="257"/>
        <v>737.82</v>
      </c>
      <c r="Y246" s="64">
        <f t="shared" si="258"/>
        <v>0</v>
      </c>
      <c r="Z246" s="64">
        <f t="shared" si="259"/>
        <v>0</v>
      </c>
      <c r="AA246" s="64">
        <f t="shared" si="260"/>
        <v>0</v>
      </c>
      <c r="AB246" s="64">
        <f t="shared" si="261"/>
        <v>0</v>
      </c>
      <c r="AC246" s="64">
        <f t="shared" si="262"/>
        <v>0</v>
      </c>
      <c r="AD246" s="64">
        <f t="shared" si="263"/>
        <v>0</v>
      </c>
      <c r="AE246" s="64">
        <f t="shared" si="264"/>
        <v>0</v>
      </c>
      <c r="AF246" s="64">
        <f t="shared" si="265"/>
        <v>0</v>
      </c>
      <c r="AG246" s="64">
        <f t="shared" si="266"/>
        <v>0</v>
      </c>
      <c r="AH246" s="64">
        <f t="shared" si="267"/>
        <v>0</v>
      </c>
      <c r="AI246" s="65">
        <f t="shared" si="268"/>
        <v>0</v>
      </c>
      <c r="AJ246" s="65">
        <f t="shared" si="269"/>
        <v>0</v>
      </c>
      <c r="AK246" s="65">
        <f t="shared" si="270"/>
        <v>0</v>
      </c>
      <c r="AL246" s="148">
        <f t="shared" si="271"/>
        <v>0</v>
      </c>
      <c r="AM246" s="64">
        <f t="shared" si="272"/>
        <v>0</v>
      </c>
      <c r="AN246" s="160">
        <f t="shared" si="190"/>
        <v>0</v>
      </c>
      <c r="AO246" s="122">
        <f t="shared" si="233"/>
        <v>737.82</v>
      </c>
      <c r="AP246" s="66">
        <f t="shared" si="273"/>
        <v>0</v>
      </c>
      <c r="AQ246" s="97"/>
      <c r="AR246" s="97"/>
      <c r="AS246" s="97"/>
      <c r="AT246" s="97"/>
      <c r="AU246" s="97"/>
      <c r="AV246" s="97"/>
    </row>
    <row r="247" spans="1:48" x14ac:dyDescent="0.25">
      <c r="A247" s="56" t="s">
        <v>629</v>
      </c>
      <c r="B247" s="84" t="s">
        <v>630</v>
      </c>
      <c r="C247" s="58" t="s">
        <v>631</v>
      </c>
      <c r="D247" s="59" t="s">
        <v>94</v>
      </c>
      <c r="E247" s="60">
        <v>2</v>
      </c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102"/>
      <c r="Q247" s="102"/>
      <c r="R247" s="102"/>
      <c r="S247" s="146"/>
      <c r="T247" s="62">
        <f t="shared" si="231"/>
        <v>0</v>
      </c>
      <c r="U247" s="62">
        <f t="shared" si="232"/>
        <v>0</v>
      </c>
      <c r="V247" s="129">
        <f t="shared" si="256"/>
        <v>2</v>
      </c>
      <c r="W247" s="63">
        <v>188.82</v>
      </c>
      <c r="X247" s="64">
        <f t="shared" si="257"/>
        <v>377.64</v>
      </c>
      <c r="Y247" s="64">
        <f t="shared" si="258"/>
        <v>0</v>
      </c>
      <c r="Z247" s="64">
        <f t="shared" si="259"/>
        <v>0</v>
      </c>
      <c r="AA247" s="64">
        <f t="shared" si="260"/>
        <v>0</v>
      </c>
      <c r="AB247" s="64">
        <f t="shared" si="261"/>
        <v>0</v>
      </c>
      <c r="AC247" s="64">
        <f t="shared" si="262"/>
        <v>0</v>
      </c>
      <c r="AD247" s="64">
        <f t="shared" si="263"/>
        <v>0</v>
      </c>
      <c r="AE247" s="64">
        <f t="shared" si="264"/>
        <v>0</v>
      </c>
      <c r="AF247" s="64">
        <f t="shared" si="265"/>
        <v>0</v>
      </c>
      <c r="AG247" s="64">
        <f t="shared" si="266"/>
        <v>0</v>
      </c>
      <c r="AH247" s="64">
        <f t="shared" si="267"/>
        <v>0</v>
      </c>
      <c r="AI247" s="65">
        <f t="shared" si="268"/>
        <v>0</v>
      </c>
      <c r="AJ247" s="65">
        <f t="shared" si="269"/>
        <v>0</v>
      </c>
      <c r="AK247" s="65">
        <f t="shared" si="270"/>
        <v>0</v>
      </c>
      <c r="AL247" s="148">
        <f t="shared" si="271"/>
        <v>0</v>
      </c>
      <c r="AM247" s="64">
        <f t="shared" si="272"/>
        <v>0</v>
      </c>
      <c r="AN247" s="160">
        <f t="shared" ref="AN247:AN271" si="274">AM247+AL247</f>
        <v>0</v>
      </c>
      <c r="AO247" s="122">
        <f t="shared" si="233"/>
        <v>377.64</v>
      </c>
      <c r="AP247" s="66">
        <f t="shared" si="273"/>
        <v>0</v>
      </c>
      <c r="AQ247" s="97"/>
      <c r="AR247" s="97"/>
      <c r="AS247" s="97"/>
      <c r="AT247" s="97"/>
      <c r="AU247" s="97"/>
      <c r="AV247" s="97"/>
    </row>
    <row r="248" spans="1:48" x14ac:dyDescent="0.25">
      <c r="A248" s="56" t="s">
        <v>632</v>
      </c>
      <c r="B248" s="84" t="s">
        <v>633</v>
      </c>
      <c r="C248" s="58" t="s">
        <v>634</v>
      </c>
      <c r="D248" s="59" t="s">
        <v>94</v>
      </c>
      <c r="E248" s="60">
        <v>5</v>
      </c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102"/>
      <c r="Q248" s="102"/>
      <c r="R248" s="102"/>
      <c r="S248" s="146"/>
      <c r="T248" s="62">
        <f t="shared" si="231"/>
        <v>0</v>
      </c>
      <c r="U248" s="62">
        <f t="shared" si="232"/>
        <v>0</v>
      </c>
      <c r="V248" s="129">
        <f t="shared" si="256"/>
        <v>5</v>
      </c>
      <c r="W248" s="63">
        <v>198.77</v>
      </c>
      <c r="X248" s="64">
        <f t="shared" si="257"/>
        <v>993.85</v>
      </c>
      <c r="Y248" s="64">
        <f t="shared" si="258"/>
        <v>0</v>
      </c>
      <c r="Z248" s="64">
        <f t="shared" si="259"/>
        <v>0</v>
      </c>
      <c r="AA248" s="64">
        <f t="shared" si="260"/>
        <v>0</v>
      </c>
      <c r="AB248" s="64">
        <f t="shared" si="261"/>
        <v>0</v>
      </c>
      <c r="AC248" s="64">
        <f t="shared" si="262"/>
        <v>0</v>
      </c>
      <c r="AD248" s="64">
        <f t="shared" si="263"/>
        <v>0</v>
      </c>
      <c r="AE248" s="64">
        <f t="shared" si="264"/>
        <v>0</v>
      </c>
      <c r="AF248" s="64">
        <f t="shared" si="265"/>
        <v>0</v>
      </c>
      <c r="AG248" s="64">
        <f t="shared" si="266"/>
        <v>0</v>
      </c>
      <c r="AH248" s="64">
        <f t="shared" si="267"/>
        <v>0</v>
      </c>
      <c r="AI248" s="65">
        <f t="shared" si="268"/>
        <v>0</v>
      </c>
      <c r="AJ248" s="65">
        <f t="shared" si="269"/>
        <v>0</v>
      </c>
      <c r="AK248" s="65">
        <f t="shared" si="270"/>
        <v>0</v>
      </c>
      <c r="AL248" s="148">
        <f t="shared" si="271"/>
        <v>0</v>
      </c>
      <c r="AM248" s="64">
        <f t="shared" si="272"/>
        <v>0</v>
      </c>
      <c r="AN248" s="160">
        <f t="shared" si="274"/>
        <v>0</v>
      </c>
      <c r="AO248" s="122">
        <f t="shared" si="233"/>
        <v>993.85</v>
      </c>
      <c r="AP248" s="66">
        <f t="shared" si="273"/>
        <v>0</v>
      </c>
      <c r="AQ248" s="97"/>
      <c r="AR248" s="97"/>
      <c r="AS248" s="97"/>
      <c r="AT248" s="97"/>
      <c r="AU248" s="97"/>
      <c r="AV248" s="97"/>
    </row>
    <row r="249" spans="1:48" x14ac:dyDescent="0.25">
      <c r="A249" s="56" t="s">
        <v>635</v>
      </c>
      <c r="B249" s="84" t="s">
        <v>636</v>
      </c>
      <c r="C249" s="58" t="s">
        <v>637</v>
      </c>
      <c r="D249" s="59" t="s">
        <v>94</v>
      </c>
      <c r="E249" s="60">
        <v>2</v>
      </c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102"/>
      <c r="Q249" s="102"/>
      <c r="R249" s="102"/>
      <c r="S249" s="146"/>
      <c r="T249" s="62">
        <f t="shared" si="231"/>
        <v>0</v>
      </c>
      <c r="U249" s="62">
        <f t="shared" si="232"/>
        <v>0</v>
      </c>
      <c r="V249" s="129">
        <f t="shared" si="256"/>
        <v>2</v>
      </c>
      <c r="W249" s="63">
        <v>475.85</v>
      </c>
      <c r="X249" s="64">
        <f t="shared" si="257"/>
        <v>951.7</v>
      </c>
      <c r="Y249" s="64">
        <f t="shared" si="258"/>
        <v>0</v>
      </c>
      <c r="Z249" s="64">
        <f t="shared" si="259"/>
        <v>0</v>
      </c>
      <c r="AA249" s="64">
        <f t="shared" si="260"/>
        <v>0</v>
      </c>
      <c r="AB249" s="64">
        <f t="shared" si="261"/>
        <v>0</v>
      </c>
      <c r="AC249" s="64">
        <f t="shared" si="262"/>
        <v>0</v>
      </c>
      <c r="AD249" s="64">
        <f t="shared" si="263"/>
        <v>0</v>
      </c>
      <c r="AE249" s="64">
        <f t="shared" si="264"/>
        <v>0</v>
      </c>
      <c r="AF249" s="64">
        <f t="shared" si="265"/>
        <v>0</v>
      </c>
      <c r="AG249" s="64">
        <f t="shared" si="266"/>
        <v>0</v>
      </c>
      <c r="AH249" s="64">
        <f t="shared" si="267"/>
        <v>0</v>
      </c>
      <c r="AI249" s="65">
        <f t="shared" si="268"/>
        <v>0</v>
      </c>
      <c r="AJ249" s="65">
        <f t="shared" si="269"/>
        <v>0</v>
      </c>
      <c r="AK249" s="65">
        <f t="shared" si="270"/>
        <v>0</v>
      </c>
      <c r="AL249" s="148">
        <f t="shared" si="271"/>
        <v>0</v>
      </c>
      <c r="AM249" s="64">
        <f t="shared" si="272"/>
        <v>0</v>
      </c>
      <c r="AN249" s="160">
        <f t="shared" si="274"/>
        <v>0</v>
      </c>
      <c r="AO249" s="122">
        <f t="shared" si="233"/>
        <v>951.7</v>
      </c>
      <c r="AP249" s="66">
        <f t="shared" si="273"/>
        <v>0</v>
      </c>
      <c r="AQ249" s="97"/>
      <c r="AR249" s="97"/>
      <c r="AS249" s="97"/>
      <c r="AT249" s="97"/>
      <c r="AU249" s="97"/>
      <c r="AV249" s="97"/>
    </row>
    <row r="250" spans="1:48" x14ac:dyDescent="0.25">
      <c r="A250" s="56" t="s">
        <v>638</v>
      </c>
      <c r="B250" s="84" t="s">
        <v>639</v>
      </c>
      <c r="C250" s="58" t="s">
        <v>640</v>
      </c>
      <c r="D250" s="59" t="s">
        <v>94</v>
      </c>
      <c r="E250" s="60">
        <v>5</v>
      </c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102"/>
      <c r="Q250" s="102"/>
      <c r="R250" s="102"/>
      <c r="S250" s="146"/>
      <c r="T250" s="62">
        <f t="shared" si="231"/>
        <v>0</v>
      </c>
      <c r="U250" s="62">
        <f t="shared" si="232"/>
        <v>0</v>
      </c>
      <c r="V250" s="129">
        <f t="shared" si="256"/>
        <v>5</v>
      </c>
      <c r="W250" s="63">
        <v>342.92</v>
      </c>
      <c r="X250" s="64">
        <f t="shared" si="257"/>
        <v>1714.6</v>
      </c>
      <c r="Y250" s="64">
        <f t="shared" si="258"/>
        <v>0</v>
      </c>
      <c r="Z250" s="64">
        <f t="shared" si="259"/>
        <v>0</v>
      </c>
      <c r="AA250" s="64">
        <f t="shared" si="260"/>
        <v>0</v>
      </c>
      <c r="AB250" s="64">
        <f t="shared" si="261"/>
        <v>0</v>
      </c>
      <c r="AC250" s="64">
        <f t="shared" si="262"/>
        <v>0</v>
      </c>
      <c r="AD250" s="64">
        <f t="shared" si="263"/>
        <v>0</v>
      </c>
      <c r="AE250" s="64">
        <f t="shared" si="264"/>
        <v>0</v>
      </c>
      <c r="AF250" s="64">
        <f t="shared" si="265"/>
        <v>0</v>
      </c>
      <c r="AG250" s="64">
        <f t="shared" si="266"/>
        <v>0</v>
      </c>
      <c r="AH250" s="64">
        <f t="shared" si="267"/>
        <v>0</v>
      </c>
      <c r="AI250" s="65">
        <f t="shared" si="268"/>
        <v>0</v>
      </c>
      <c r="AJ250" s="65">
        <f t="shared" si="269"/>
        <v>0</v>
      </c>
      <c r="AK250" s="65">
        <f t="shared" si="270"/>
        <v>0</v>
      </c>
      <c r="AL250" s="148">
        <f t="shared" si="271"/>
        <v>0</v>
      </c>
      <c r="AM250" s="64">
        <f t="shared" si="272"/>
        <v>0</v>
      </c>
      <c r="AN250" s="160">
        <f t="shared" si="274"/>
        <v>0</v>
      </c>
      <c r="AO250" s="122">
        <f t="shared" si="233"/>
        <v>1714.6</v>
      </c>
      <c r="AP250" s="66">
        <f t="shared" si="273"/>
        <v>0</v>
      </c>
      <c r="AQ250" s="97"/>
      <c r="AR250" s="97"/>
      <c r="AS250" s="97"/>
      <c r="AT250" s="97"/>
      <c r="AU250" s="97"/>
      <c r="AV250" s="97"/>
    </row>
    <row r="251" spans="1:48" x14ac:dyDescent="0.25">
      <c r="A251" s="56" t="s">
        <v>641</v>
      </c>
      <c r="B251" s="84" t="s">
        <v>642</v>
      </c>
      <c r="C251" s="58" t="s">
        <v>643</v>
      </c>
      <c r="D251" s="59" t="s">
        <v>94</v>
      </c>
      <c r="E251" s="60">
        <v>5</v>
      </c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102"/>
      <c r="Q251" s="102"/>
      <c r="R251" s="102"/>
      <c r="S251" s="146"/>
      <c r="T251" s="62">
        <f t="shared" si="231"/>
        <v>0</v>
      </c>
      <c r="U251" s="62">
        <f t="shared" si="232"/>
        <v>0</v>
      </c>
      <c r="V251" s="129">
        <f t="shared" si="256"/>
        <v>5</v>
      </c>
      <c r="W251" s="63">
        <v>631.07000000000005</v>
      </c>
      <c r="X251" s="64">
        <f t="shared" si="257"/>
        <v>3155.35</v>
      </c>
      <c r="Y251" s="64">
        <f t="shared" si="258"/>
        <v>0</v>
      </c>
      <c r="Z251" s="64">
        <f t="shared" si="259"/>
        <v>0</v>
      </c>
      <c r="AA251" s="64">
        <f t="shared" si="260"/>
        <v>0</v>
      </c>
      <c r="AB251" s="64">
        <f t="shared" si="261"/>
        <v>0</v>
      </c>
      <c r="AC251" s="64">
        <f t="shared" si="262"/>
        <v>0</v>
      </c>
      <c r="AD251" s="64">
        <f t="shared" si="263"/>
        <v>0</v>
      </c>
      <c r="AE251" s="64">
        <f t="shared" si="264"/>
        <v>0</v>
      </c>
      <c r="AF251" s="64">
        <f t="shared" si="265"/>
        <v>0</v>
      </c>
      <c r="AG251" s="64">
        <f t="shared" si="266"/>
        <v>0</v>
      </c>
      <c r="AH251" s="64">
        <f t="shared" si="267"/>
        <v>0</v>
      </c>
      <c r="AI251" s="65">
        <f t="shared" si="268"/>
        <v>0</v>
      </c>
      <c r="AJ251" s="65">
        <f t="shared" si="269"/>
        <v>0</v>
      </c>
      <c r="AK251" s="65">
        <f t="shared" si="270"/>
        <v>0</v>
      </c>
      <c r="AL251" s="148">
        <f t="shared" si="271"/>
        <v>0</v>
      </c>
      <c r="AM251" s="64">
        <f t="shared" si="272"/>
        <v>0</v>
      </c>
      <c r="AN251" s="160">
        <f t="shared" si="274"/>
        <v>0</v>
      </c>
      <c r="AO251" s="122">
        <f t="shared" si="233"/>
        <v>3155.35</v>
      </c>
      <c r="AP251" s="66">
        <f t="shared" si="273"/>
        <v>0</v>
      </c>
      <c r="AQ251" s="97"/>
      <c r="AR251" s="97"/>
      <c r="AS251" s="97"/>
      <c r="AT251" s="97"/>
      <c r="AU251" s="97"/>
      <c r="AV251" s="97"/>
    </row>
    <row r="252" spans="1:48" ht="28.5" x14ac:dyDescent="0.25">
      <c r="A252" s="56" t="s">
        <v>644</v>
      </c>
      <c r="B252" s="84" t="s">
        <v>645</v>
      </c>
      <c r="C252" s="58" t="s">
        <v>646</v>
      </c>
      <c r="D252" s="59" t="s">
        <v>94</v>
      </c>
      <c r="E252" s="60">
        <v>3</v>
      </c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102"/>
      <c r="Q252" s="102"/>
      <c r="R252" s="102"/>
      <c r="S252" s="146"/>
      <c r="T252" s="62">
        <f t="shared" si="231"/>
        <v>0</v>
      </c>
      <c r="U252" s="62">
        <f t="shared" si="232"/>
        <v>0</v>
      </c>
      <c r="V252" s="129">
        <f t="shared" si="256"/>
        <v>3</v>
      </c>
      <c r="W252" s="63">
        <v>484.28</v>
      </c>
      <c r="X252" s="64">
        <f t="shared" si="257"/>
        <v>1452.84</v>
      </c>
      <c r="Y252" s="64">
        <f t="shared" si="258"/>
        <v>0</v>
      </c>
      <c r="Z252" s="64">
        <f t="shared" si="259"/>
        <v>0</v>
      </c>
      <c r="AA252" s="64">
        <f t="shared" si="260"/>
        <v>0</v>
      </c>
      <c r="AB252" s="64">
        <f t="shared" si="261"/>
        <v>0</v>
      </c>
      <c r="AC252" s="64">
        <f t="shared" si="262"/>
        <v>0</v>
      </c>
      <c r="AD252" s="64">
        <f t="shared" si="263"/>
        <v>0</v>
      </c>
      <c r="AE252" s="64">
        <f t="shared" si="264"/>
        <v>0</v>
      </c>
      <c r="AF252" s="64">
        <f t="shared" si="265"/>
        <v>0</v>
      </c>
      <c r="AG252" s="64">
        <f t="shared" si="266"/>
        <v>0</v>
      </c>
      <c r="AH252" s="64">
        <f t="shared" si="267"/>
        <v>0</v>
      </c>
      <c r="AI252" s="65">
        <f t="shared" si="268"/>
        <v>0</v>
      </c>
      <c r="AJ252" s="65">
        <f t="shared" si="269"/>
        <v>0</v>
      </c>
      <c r="AK252" s="65">
        <f t="shared" si="270"/>
        <v>0</v>
      </c>
      <c r="AL252" s="148">
        <f t="shared" si="271"/>
        <v>0</v>
      </c>
      <c r="AM252" s="64">
        <f t="shared" si="272"/>
        <v>0</v>
      </c>
      <c r="AN252" s="160">
        <f t="shared" si="274"/>
        <v>0</v>
      </c>
      <c r="AO252" s="122">
        <f t="shared" si="233"/>
        <v>1452.84</v>
      </c>
      <c r="AP252" s="66">
        <f t="shared" si="273"/>
        <v>0</v>
      </c>
      <c r="AQ252" s="97"/>
      <c r="AR252" s="97"/>
      <c r="AS252" s="97"/>
      <c r="AT252" s="97"/>
      <c r="AU252" s="97"/>
      <c r="AV252" s="97"/>
    </row>
    <row r="253" spans="1:48" ht="28.5" x14ac:dyDescent="0.25">
      <c r="A253" s="56" t="s">
        <v>647</v>
      </c>
      <c r="B253" s="84" t="s">
        <v>648</v>
      </c>
      <c r="C253" s="58" t="s">
        <v>649</v>
      </c>
      <c r="D253" s="59" t="s">
        <v>94</v>
      </c>
      <c r="E253" s="60">
        <v>1</v>
      </c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102"/>
      <c r="Q253" s="102"/>
      <c r="R253" s="102"/>
      <c r="S253" s="146"/>
      <c r="T253" s="62">
        <f t="shared" si="231"/>
        <v>0</v>
      </c>
      <c r="U253" s="62">
        <f t="shared" si="232"/>
        <v>0</v>
      </c>
      <c r="V253" s="129">
        <f t="shared" si="256"/>
        <v>1</v>
      </c>
      <c r="W253" s="63">
        <v>1566.45</v>
      </c>
      <c r="X253" s="64">
        <f t="shared" si="257"/>
        <v>1566.45</v>
      </c>
      <c r="Y253" s="64">
        <f t="shared" si="258"/>
        <v>0</v>
      </c>
      <c r="Z253" s="64">
        <f t="shared" si="259"/>
        <v>0</v>
      </c>
      <c r="AA253" s="64">
        <f t="shared" si="260"/>
        <v>0</v>
      </c>
      <c r="AB253" s="64">
        <f t="shared" si="261"/>
        <v>0</v>
      </c>
      <c r="AC253" s="64">
        <f t="shared" si="262"/>
        <v>0</v>
      </c>
      <c r="AD253" s="64">
        <f t="shared" si="263"/>
        <v>0</v>
      </c>
      <c r="AE253" s="64">
        <f t="shared" si="264"/>
        <v>0</v>
      </c>
      <c r="AF253" s="64">
        <f t="shared" si="265"/>
        <v>0</v>
      </c>
      <c r="AG253" s="64">
        <f t="shared" si="266"/>
        <v>0</v>
      </c>
      <c r="AH253" s="64">
        <f t="shared" si="267"/>
        <v>0</v>
      </c>
      <c r="AI253" s="65">
        <f t="shared" si="268"/>
        <v>0</v>
      </c>
      <c r="AJ253" s="65">
        <f t="shared" si="269"/>
        <v>0</v>
      </c>
      <c r="AK253" s="65">
        <f t="shared" si="270"/>
        <v>0</v>
      </c>
      <c r="AL253" s="148">
        <f t="shared" si="271"/>
        <v>0</v>
      </c>
      <c r="AM253" s="64">
        <f t="shared" si="272"/>
        <v>0</v>
      </c>
      <c r="AN253" s="160">
        <f t="shared" si="274"/>
        <v>0</v>
      </c>
      <c r="AO253" s="122">
        <f t="shared" si="233"/>
        <v>1566.45</v>
      </c>
      <c r="AP253" s="66">
        <f t="shared" si="273"/>
        <v>0</v>
      </c>
      <c r="AQ253" s="97"/>
      <c r="AR253" s="97"/>
      <c r="AS253" s="97"/>
      <c r="AT253" s="97"/>
      <c r="AU253" s="97"/>
      <c r="AV253" s="97"/>
    </row>
    <row r="254" spans="1:48" x14ac:dyDescent="0.25">
      <c r="A254" s="56" t="s">
        <v>204</v>
      </c>
      <c r="B254" s="84" t="s">
        <v>650</v>
      </c>
      <c r="C254" s="58" t="s">
        <v>651</v>
      </c>
      <c r="D254" s="59" t="s">
        <v>94</v>
      </c>
      <c r="E254" s="60">
        <v>10</v>
      </c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102"/>
      <c r="Q254" s="102"/>
      <c r="R254" s="102"/>
      <c r="S254" s="146"/>
      <c r="T254" s="62">
        <f t="shared" si="231"/>
        <v>0</v>
      </c>
      <c r="U254" s="62">
        <f t="shared" si="232"/>
        <v>0</v>
      </c>
      <c r="V254" s="129">
        <f t="shared" si="256"/>
        <v>10</v>
      </c>
      <c r="W254" s="63">
        <v>145.87</v>
      </c>
      <c r="X254" s="64">
        <f t="shared" si="257"/>
        <v>1458.7</v>
      </c>
      <c r="Y254" s="64">
        <f t="shared" si="258"/>
        <v>0</v>
      </c>
      <c r="Z254" s="64">
        <f t="shared" si="259"/>
        <v>0</v>
      </c>
      <c r="AA254" s="64">
        <f t="shared" si="260"/>
        <v>0</v>
      </c>
      <c r="AB254" s="64">
        <f t="shared" si="261"/>
        <v>0</v>
      </c>
      <c r="AC254" s="64">
        <f t="shared" si="262"/>
        <v>0</v>
      </c>
      <c r="AD254" s="64">
        <f t="shared" si="263"/>
        <v>0</v>
      </c>
      <c r="AE254" s="64">
        <f t="shared" si="264"/>
        <v>0</v>
      </c>
      <c r="AF254" s="64">
        <f t="shared" si="265"/>
        <v>0</v>
      </c>
      <c r="AG254" s="64">
        <f t="shared" si="266"/>
        <v>0</v>
      </c>
      <c r="AH254" s="64">
        <f t="shared" si="267"/>
        <v>0</v>
      </c>
      <c r="AI254" s="65">
        <f t="shared" si="268"/>
        <v>0</v>
      </c>
      <c r="AJ254" s="65">
        <f t="shared" si="269"/>
        <v>0</v>
      </c>
      <c r="AK254" s="65">
        <f t="shared" si="270"/>
        <v>0</v>
      </c>
      <c r="AL254" s="148">
        <f t="shared" si="271"/>
        <v>0</v>
      </c>
      <c r="AM254" s="64">
        <f t="shared" si="272"/>
        <v>0</v>
      </c>
      <c r="AN254" s="160">
        <f t="shared" si="274"/>
        <v>0</v>
      </c>
      <c r="AO254" s="122">
        <f t="shared" si="233"/>
        <v>1458.7</v>
      </c>
      <c r="AP254" s="66">
        <f t="shared" si="273"/>
        <v>0</v>
      </c>
      <c r="AQ254" s="97"/>
      <c r="AR254" s="97"/>
      <c r="AS254" s="97"/>
      <c r="AT254" s="97"/>
      <c r="AU254" s="97"/>
      <c r="AV254" s="97"/>
    </row>
    <row r="255" spans="1:48" x14ac:dyDescent="0.25">
      <c r="A255" s="43"/>
      <c r="B255" s="43"/>
      <c r="C255" s="45" t="s">
        <v>652</v>
      </c>
      <c r="D255" s="45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100"/>
      <c r="Q255" s="100"/>
      <c r="R255" s="100"/>
      <c r="S255" s="142"/>
      <c r="T255" s="70">
        <f t="shared" si="231"/>
        <v>0</v>
      </c>
      <c r="U255" s="70">
        <f t="shared" si="232"/>
        <v>0</v>
      </c>
      <c r="V255" s="71"/>
      <c r="W255" s="71"/>
      <c r="X255" s="107">
        <f>SUM(X236:X254)</f>
        <v>37870.809999999983</v>
      </c>
      <c r="Y255" s="73">
        <f>SUM(Y236:Y254)</f>
        <v>0</v>
      </c>
      <c r="Z255" s="73">
        <f t="shared" ref="Z255:AM255" si="275">SUM(Z236:Z254)</f>
        <v>0</v>
      </c>
      <c r="AA255" s="73">
        <f t="shared" si="275"/>
        <v>0</v>
      </c>
      <c r="AB255" s="73">
        <f t="shared" si="275"/>
        <v>0</v>
      </c>
      <c r="AC255" s="73">
        <f t="shared" si="275"/>
        <v>0</v>
      </c>
      <c r="AD255" s="73">
        <f t="shared" si="275"/>
        <v>0</v>
      </c>
      <c r="AE255" s="73">
        <f t="shared" si="275"/>
        <v>0</v>
      </c>
      <c r="AF255" s="73">
        <f t="shared" si="275"/>
        <v>0</v>
      </c>
      <c r="AG255" s="73">
        <f t="shared" si="275"/>
        <v>0</v>
      </c>
      <c r="AH255" s="73">
        <f t="shared" si="275"/>
        <v>0</v>
      </c>
      <c r="AI255" s="73">
        <f t="shared" si="275"/>
        <v>0</v>
      </c>
      <c r="AJ255" s="73">
        <f t="shared" si="275"/>
        <v>0</v>
      </c>
      <c r="AK255" s="73">
        <f t="shared" si="275"/>
        <v>0</v>
      </c>
      <c r="AL255" s="149">
        <f t="shared" si="275"/>
        <v>0</v>
      </c>
      <c r="AM255" s="73">
        <f t="shared" si="275"/>
        <v>0</v>
      </c>
      <c r="AN255" s="160">
        <f t="shared" si="274"/>
        <v>0</v>
      </c>
      <c r="AO255" s="122">
        <f t="shared" si="233"/>
        <v>37870.809999999983</v>
      </c>
      <c r="AP255" s="66"/>
      <c r="AQ255" s="165">
        <f>AN255+AO255</f>
        <v>37870.809999999983</v>
      </c>
      <c r="AR255" s="165">
        <f>X255</f>
        <v>37870.809999999983</v>
      </c>
      <c r="AS255" s="55"/>
      <c r="AT255" s="55"/>
      <c r="AU255" s="55"/>
      <c r="AV255" s="55"/>
    </row>
    <row r="256" spans="1:48" x14ac:dyDescent="0.25">
      <c r="A256" s="56"/>
      <c r="B256" s="84"/>
      <c r="C256" s="58"/>
      <c r="D256" s="59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102"/>
      <c r="Q256" s="102"/>
      <c r="R256" s="102"/>
      <c r="S256" s="146"/>
      <c r="T256" s="62">
        <f t="shared" si="231"/>
        <v>0</v>
      </c>
      <c r="U256" s="62">
        <f t="shared" si="232"/>
        <v>0</v>
      </c>
      <c r="V256" s="63"/>
      <c r="W256" s="63"/>
      <c r="X256" s="64"/>
      <c r="Y256" s="64"/>
      <c r="Z256" s="64"/>
      <c r="AA256" s="64"/>
      <c r="AB256" s="64"/>
      <c r="AC256" s="64"/>
      <c r="AD256" s="64"/>
      <c r="AE256" s="64"/>
      <c r="AF256" s="64"/>
      <c r="AG256" s="64"/>
      <c r="AH256" s="64"/>
      <c r="AI256" s="65"/>
      <c r="AJ256" s="65"/>
      <c r="AK256" s="65"/>
      <c r="AL256" s="148"/>
      <c r="AM256" s="64"/>
      <c r="AN256" s="160">
        <f t="shared" si="274"/>
        <v>0</v>
      </c>
      <c r="AO256" s="122">
        <f t="shared" si="233"/>
        <v>0</v>
      </c>
      <c r="AP256" s="66"/>
      <c r="AQ256" s="97"/>
      <c r="AR256" s="97"/>
      <c r="AS256" s="97"/>
      <c r="AT256" s="97"/>
      <c r="AU256" s="97"/>
      <c r="AV256" s="97"/>
    </row>
    <row r="257" spans="1:48" x14ac:dyDescent="0.25">
      <c r="A257" s="43"/>
      <c r="B257" s="43" t="s">
        <v>653</v>
      </c>
      <c r="C257" s="106" t="s">
        <v>654</v>
      </c>
      <c r="D257" s="45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100"/>
      <c r="Q257" s="100"/>
      <c r="R257" s="100"/>
      <c r="S257" s="142"/>
      <c r="T257" s="70">
        <f t="shared" si="231"/>
        <v>0</v>
      </c>
      <c r="U257" s="70">
        <f t="shared" si="232"/>
        <v>0</v>
      </c>
      <c r="V257" s="71"/>
      <c r="W257" s="71"/>
      <c r="X257" s="82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2"/>
      <c r="AJ257" s="72"/>
      <c r="AK257" s="72"/>
      <c r="AL257" s="149"/>
      <c r="AM257" s="72"/>
      <c r="AN257" s="160">
        <f t="shared" si="274"/>
        <v>0</v>
      </c>
      <c r="AO257" s="122">
        <f t="shared" si="233"/>
        <v>0</v>
      </c>
      <c r="AP257" s="66"/>
      <c r="AQ257" s="55"/>
      <c r="AR257" s="55"/>
      <c r="AS257" s="55"/>
      <c r="AT257" s="55"/>
      <c r="AU257" s="55"/>
      <c r="AV257" s="55"/>
    </row>
    <row r="258" spans="1:48" x14ac:dyDescent="0.25">
      <c r="A258" s="56" t="s">
        <v>655</v>
      </c>
      <c r="B258" s="84" t="s">
        <v>656</v>
      </c>
      <c r="C258" s="58" t="s">
        <v>657</v>
      </c>
      <c r="D258" s="59" t="s">
        <v>59</v>
      </c>
      <c r="E258" s="60">
        <v>3099.8007999999995</v>
      </c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102"/>
      <c r="Q258" s="102"/>
      <c r="R258" s="102">
        <v>1200</v>
      </c>
      <c r="S258" s="146"/>
      <c r="T258" s="62">
        <f t="shared" si="231"/>
        <v>1200</v>
      </c>
      <c r="U258" s="62">
        <f t="shared" si="232"/>
        <v>1200</v>
      </c>
      <c r="V258" s="129">
        <f t="shared" ref="V258:V260" si="276">E258-U258</f>
        <v>1899.8007999999995</v>
      </c>
      <c r="W258" s="63">
        <v>12.14</v>
      </c>
      <c r="X258" s="64">
        <f>TRUNC(ROUND(E258*W258,2),2)</f>
        <v>37631.58</v>
      </c>
      <c r="Y258" s="64">
        <f>F258*W258</f>
        <v>0</v>
      </c>
      <c r="Z258" s="64">
        <f>G258*W258</f>
        <v>0</v>
      </c>
      <c r="AA258" s="64">
        <f>H258*W258</f>
        <v>0</v>
      </c>
      <c r="AB258" s="64">
        <f>I258*W258</f>
        <v>0</v>
      </c>
      <c r="AC258" s="64">
        <f>J258*W258</f>
        <v>0</v>
      </c>
      <c r="AD258" s="64">
        <f>K258*W258</f>
        <v>0</v>
      </c>
      <c r="AE258" s="64">
        <f>L258*W258</f>
        <v>0</v>
      </c>
      <c r="AF258" s="64">
        <f>M258*W258</f>
        <v>0</v>
      </c>
      <c r="AG258" s="64">
        <f>N258*W258</f>
        <v>0</v>
      </c>
      <c r="AH258" s="64">
        <f>O258*W258</f>
        <v>0</v>
      </c>
      <c r="AI258" s="65">
        <f>TRUNC(ROUND(P258*W258,2),2)</f>
        <v>0</v>
      </c>
      <c r="AJ258" s="65">
        <f>Q258*W258</f>
        <v>0</v>
      </c>
      <c r="AK258" s="65">
        <f>R258*W258</f>
        <v>14568</v>
      </c>
      <c r="AL258" s="148">
        <f>S258*W258</f>
        <v>0</v>
      </c>
      <c r="AM258" s="64">
        <f>T258*W258</f>
        <v>14568</v>
      </c>
      <c r="AN258" s="160">
        <f t="shared" si="274"/>
        <v>14568</v>
      </c>
      <c r="AO258" s="122">
        <f t="shared" si="233"/>
        <v>23063.58</v>
      </c>
      <c r="AP258" s="66">
        <f>(U258*100)/E258</f>
        <v>38.712164988150214</v>
      </c>
      <c r="AQ258" s="97"/>
      <c r="AR258" s="97"/>
      <c r="AS258" s="97"/>
      <c r="AT258" s="97"/>
      <c r="AU258" s="97"/>
      <c r="AV258" s="97"/>
    </row>
    <row r="259" spans="1:48" ht="28.5" x14ac:dyDescent="0.25">
      <c r="A259" s="56" t="s">
        <v>658</v>
      </c>
      <c r="B259" s="84" t="s">
        <v>659</v>
      </c>
      <c r="C259" s="58" t="s">
        <v>660</v>
      </c>
      <c r="D259" s="59" t="s">
        <v>59</v>
      </c>
      <c r="E259" s="60">
        <v>3099.8007999999995</v>
      </c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102"/>
      <c r="Q259" s="102"/>
      <c r="R259" s="102"/>
      <c r="S259" s="146"/>
      <c r="T259" s="62">
        <f t="shared" si="231"/>
        <v>0</v>
      </c>
      <c r="U259" s="62">
        <f t="shared" si="232"/>
        <v>0</v>
      </c>
      <c r="V259" s="129">
        <f t="shared" si="276"/>
        <v>3099.8007999999995</v>
      </c>
      <c r="W259" s="63">
        <v>17.82</v>
      </c>
      <c r="X259" s="64">
        <f>TRUNC(ROUND(E259*W259,2),2)</f>
        <v>55238.45</v>
      </c>
      <c r="Y259" s="64">
        <f>F259*W259</f>
        <v>0</v>
      </c>
      <c r="Z259" s="64">
        <f>G259*W259</f>
        <v>0</v>
      </c>
      <c r="AA259" s="64">
        <f>H259*W259</f>
        <v>0</v>
      </c>
      <c r="AB259" s="64">
        <f>I259*W259</f>
        <v>0</v>
      </c>
      <c r="AC259" s="64">
        <f>J259*W259</f>
        <v>0</v>
      </c>
      <c r="AD259" s="64">
        <f>K259*W259</f>
        <v>0</v>
      </c>
      <c r="AE259" s="64">
        <f>L259*W259</f>
        <v>0</v>
      </c>
      <c r="AF259" s="64">
        <f>M259*W259</f>
        <v>0</v>
      </c>
      <c r="AG259" s="64">
        <f>N259*W259</f>
        <v>0</v>
      </c>
      <c r="AH259" s="64">
        <f>O259*W259</f>
        <v>0</v>
      </c>
      <c r="AI259" s="65">
        <f>TRUNC(ROUND(P259*W259,2),2)</f>
        <v>0</v>
      </c>
      <c r="AJ259" s="65">
        <f>Q259*W259</f>
        <v>0</v>
      </c>
      <c r="AK259" s="65">
        <f>R259*W259</f>
        <v>0</v>
      </c>
      <c r="AL259" s="148">
        <f>S259*W259</f>
        <v>0</v>
      </c>
      <c r="AM259" s="64">
        <f>T259*W259</f>
        <v>0</v>
      </c>
      <c r="AN259" s="160">
        <f t="shared" si="274"/>
        <v>0</v>
      </c>
      <c r="AO259" s="122">
        <f t="shared" si="233"/>
        <v>55238.45</v>
      </c>
      <c r="AP259" s="66">
        <f>(U259*100)/E259</f>
        <v>0</v>
      </c>
      <c r="AQ259" s="97"/>
      <c r="AR259" s="97"/>
      <c r="AS259" s="97"/>
      <c r="AT259" s="97"/>
      <c r="AU259" s="97"/>
      <c r="AV259" s="97"/>
    </row>
    <row r="260" spans="1:48" ht="28.5" x14ac:dyDescent="0.25">
      <c r="A260" s="56" t="s">
        <v>661</v>
      </c>
      <c r="B260" s="84" t="s">
        <v>662</v>
      </c>
      <c r="C260" s="58" t="s">
        <v>663</v>
      </c>
      <c r="D260" s="59" t="s">
        <v>59</v>
      </c>
      <c r="E260" s="60">
        <v>92.4</v>
      </c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102"/>
      <c r="Q260" s="102"/>
      <c r="R260" s="102"/>
      <c r="S260" s="146"/>
      <c r="T260" s="62">
        <f t="shared" si="231"/>
        <v>0</v>
      </c>
      <c r="U260" s="62">
        <f t="shared" si="232"/>
        <v>0</v>
      </c>
      <c r="V260" s="129">
        <f t="shared" si="276"/>
        <v>92.4</v>
      </c>
      <c r="W260" s="63">
        <v>22.44</v>
      </c>
      <c r="X260" s="64">
        <f>TRUNC(ROUND(E260*W260,2),2)</f>
        <v>2073.46</v>
      </c>
      <c r="Y260" s="64">
        <f>F260*W260</f>
        <v>0</v>
      </c>
      <c r="Z260" s="64">
        <f>G260*W260</f>
        <v>0</v>
      </c>
      <c r="AA260" s="64">
        <f>H260*W260</f>
        <v>0</v>
      </c>
      <c r="AB260" s="64">
        <f>I260*W260</f>
        <v>0</v>
      </c>
      <c r="AC260" s="64">
        <f>J260*W260</f>
        <v>0</v>
      </c>
      <c r="AD260" s="64">
        <f>K260*W260</f>
        <v>0</v>
      </c>
      <c r="AE260" s="64">
        <f>L260*W260</f>
        <v>0</v>
      </c>
      <c r="AF260" s="64">
        <f>M260*W260</f>
        <v>0</v>
      </c>
      <c r="AG260" s="64">
        <f>N260*W260</f>
        <v>0</v>
      </c>
      <c r="AH260" s="64">
        <f>O260*W260</f>
        <v>0</v>
      </c>
      <c r="AI260" s="65">
        <f>TRUNC(ROUND(P260*W260,2),2)</f>
        <v>0</v>
      </c>
      <c r="AJ260" s="65">
        <f>Q260*W260</f>
        <v>0</v>
      </c>
      <c r="AK260" s="65">
        <f>R260*W260</f>
        <v>0</v>
      </c>
      <c r="AL260" s="148">
        <f>S260*W260</f>
        <v>0</v>
      </c>
      <c r="AM260" s="64">
        <f>T260*W260</f>
        <v>0</v>
      </c>
      <c r="AN260" s="160">
        <f t="shared" si="274"/>
        <v>0</v>
      </c>
      <c r="AO260" s="122">
        <f t="shared" si="233"/>
        <v>2073.46</v>
      </c>
      <c r="AP260" s="66">
        <f>(U260*100)/E260</f>
        <v>0</v>
      </c>
      <c r="AQ260" s="97"/>
      <c r="AR260" s="97"/>
      <c r="AS260" s="97"/>
      <c r="AT260" s="97"/>
      <c r="AU260" s="97"/>
      <c r="AV260" s="97"/>
    </row>
    <row r="261" spans="1:48" x14ac:dyDescent="0.25">
      <c r="A261" s="43"/>
      <c r="B261" s="43"/>
      <c r="C261" s="45" t="s">
        <v>664</v>
      </c>
      <c r="D261" s="45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100"/>
      <c r="Q261" s="100"/>
      <c r="R261" s="100"/>
      <c r="S261" s="142"/>
      <c r="T261" s="70">
        <f t="shared" si="231"/>
        <v>0</v>
      </c>
      <c r="U261" s="70">
        <f t="shared" si="232"/>
        <v>0</v>
      </c>
      <c r="V261" s="71"/>
      <c r="W261" s="71"/>
      <c r="X261" s="73">
        <f t="shared" ref="X261" si="277">SUM(X258:X260)</f>
        <v>94943.49</v>
      </c>
      <c r="Y261" s="73">
        <f>SUM(Y258:Y260)</f>
        <v>0</v>
      </c>
      <c r="Z261" s="73">
        <f t="shared" ref="Z261:AM261" si="278">SUM(Z258:Z260)</f>
        <v>0</v>
      </c>
      <c r="AA261" s="73">
        <f t="shared" si="278"/>
        <v>0</v>
      </c>
      <c r="AB261" s="73">
        <f t="shared" si="278"/>
        <v>0</v>
      </c>
      <c r="AC261" s="73">
        <f t="shared" si="278"/>
        <v>0</v>
      </c>
      <c r="AD261" s="73">
        <f t="shared" si="278"/>
        <v>0</v>
      </c>
      <c r="AE261" s="73">
        <f t="shared" si="278"/>
        <v>0</v>
      </c>
      <c r="AF261" s="73">
        <f t="shared" si="278"/>
        <v>0</v>
      </c>
      <c r="AG261" s="73">
        <f t="shared" si="278"/>
        <v>0</v>
      </c>
      <c r="AH261" s="73">
        <f t="shared" si="278"/>
        <v>0</v>
      </c>
      <c r="AI261" s="73">
        <f t="shared" si="278"/>
        <v>0</v>
      </c>
      <c r="AJ261" s="73">
        <f t="shared" si="278"/>
        <v>0</v>
      </c>
      <c r="AK261" s="73">
        <f t="shared" si="278"/>
        <v>14568</v>
      </c>
      <c r="AL261" s="149">
        <f t="shared" si="278"/>
        <v>0</v>
      </c>
      <c r="AM261" s="73">
        <f t="shared" si="278"/>
        <v>14568</v>
      </c>
      <c r="AN261" s="160">
        <f t="shared" si="274"/>
        <v>14568</v>
      </c>
      <c r="AO261" s="122">
        <f t="shared" si="233"/>
        <v>80375.490000000005</v>
      </c>
      <c r="AP261" s="66"/>
      <c r="AQ261" s="165">
        <f>AN261+AO261</f>
        <v>94943.49</v>
      </c>
      <c r="AR261" s="165">
        <f>X261</f>
        <v>94943.49</v>
      </c>
      <c r="AS261" s="55"/>
      <c r="AT261" s="55"/>
      <c r="AU261" s="55"/>
      <c r="AV261" s="55"/>
    </row>
    <row r="262" spans="1:48" x14ac:dyDescent="0.25">
      <c r="A262" s="56"/>
      <c r="B262" s="84"/>
      <c r="C262" s="58"/>
      <c r="D262" s="59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102"/>
      <c r="Q262" s="102"/>
      <c r="R262" s="102"/>
      <c r="S262" s="146"/>
      <c r="T262" s="62">
        <f t="shared" si="231"/>
        <v>0</v>
      </c>
      <c r="U262" s="62">
        <f t="shared" si="232"/>
        <v>0</v>
      </c>
      <c r="V262" s="63"/>
      <c r="W262" s="63"/>
      <c r="X262" s="64"/>
      <c r="Y262" s="64"/>
      <c r="Z262" s="64"/>
      <c r="AA262" s="64"/>
      <c r="AB262" s="64"/>
      <c r="AC262" s="64"/>
      <c r="AD262" s="64"/>
      <c r="AE262" s="64"/>
      <c r="AF262" s="64"/>
      <c r="AG262" s="64"/>
      <c r="AH262" s="64"/>
      <c r="AI262" s="65"/>
      <c r="AJ262" s="65"/>
      <c r="AK262" s="65"/>
      <c r="AL262" s="148"/>
      <c r="AM262" s="64"/>
      <c r="AN262" s="160">
        <f t="shared" si="274"/>
        <v>0</v>
      </c>
      <c r="AO262" s="122">
        <f t="shared" si="233"/>
        <v>0</v>
      </c>
      <c r="AP262" s="66"/>
      <c r="AQ262" s="97"/>
      <c r="AR262" s="97"/>
      <c r="AS262" s="97"/>
      <c r="AT262" s="97"/>
      <c r="AU262" s="97"/>
      <c r="AV262" s="97"/>
    </row>
    <row r="263" spans="1:48" x14ac:dyDescent="0.25">
      <c r="A263" s="43"/>
      <c r="B263" s="43" t="s">
        <v>665</v>
      </c>
      <c r="C263" s="106" t="s">
        <v>666</v>
      </c>
      <c r="D263" s="45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100"/>
      <c r="Q263" s="100"/>
      <c r="R263" s="100"/>
      <c r="S263" s="142"/>
      <c r="T263" s="70">
        <f t="shared" si="231"/>
        <v>0</v>
      </c>
      <c r="U263" s="70">
        <f t="shared" si="232"/>
        <v>0</v>
      </c>
      <c r="V263" s="71"/>
      <c r="W263" s="71"/>
      <c r="X263" s="82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2"/>
      <c r="AJ263" s="72"/>
      <c r="AK263" s="72"/>
      <c r="AL263" s="149"/>
      <c r="AM263" s="72"/>
      <c r="AN263" s="160">
        <f t="shared" si="274"/>
        <v>0</v>
      </c>
      <c r="AO263" s="122">
        <f t="shared" si="233"/>
        <v>0</v>
      </c>
      <c r="AP263" s="66"/>
      <c r="AQ263" s="55"/>
      <c r="AR263" s="55"/>
      <c r="AS263" s="55"/>
      <c r="AT263" s="55"/>
      <c r="AU263" s="55"/>
      <c r="AV263" s="55"/>
    </row>
    <row r="264" spans="1:48" x14ac:dyDescent="0.25">
      <c r="A264" s="56" t="s">
        <v>667</v>
      </c>
      <c r="B264" s="84" t="s">
        <v>668</v>
      </c>
      <c r="C264" s="58" t="s">
        <v>669</v>
      </c>
      <c r="D264" s="59" t="s">
        <v>81</v>
      </c>
      <c r="E264" s="60">
        <v>504.98</v>
      </c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102"/>
      <c r="Q264" s="102"/>
      <c r="R264" s="102"/>
      <c r="S264" s="146"/>
      <c r="T264" s="62">
        <f t="shared" si="231"/>
        <v>0</v>
      </c>
      <c r="U264" s="62">
        <f t="shared" si="232"/>
        <v>0</v>
      </c>
      <c r="V264" s="129">
        <f t="shared" ref="V264:V267" si="279">E264-U264</f>
        <v>504.98</v>
      </c>
      <c r="W264" s="63">
        <v>213.04</v>
      </c>
      <c r="X264" s="64">
        <f>TRUNC(ROUND(E264*W264,2),2)</f>
        <v>107580.94</v>
      </c>
      <c r="Y264" s="64">
        <f>F264*W264</f>
        <v>0</v>
      </c>
      <c r="Z264" s="64">
        <f>G264*W264</f>
        <v>0</v>
      </c>
      <c r="AA264" s="64">
        <f>H264*W264</f>
        <v>0</v>
      </c>
      <c r="AB264" s="64">
        <f>I264*W264</f>
        <v>0</v>
      </c>
      <c r="AC264" s="64">
        <f>J264*W264</f>
        <v>0</v>
      </c>
      <c r="AD264" s="64">
        <f>K264*W264</f>
        <v>0</v>
      </c>
      <c r="AE264" s="64">
        <f>L264*W264</f>
        <v>0</v>
      </c>
      <c r="AF264" s="64">
        <f>M264*W264</f>
        <v>0</v>
      </c>
      <c r="AG264" s="64">
        <f>N264*W264</f>
        <v>0</v>
      </c>
      <c r="AH264" s="64">
        <f>O264*W264</f>
        <v>0</v>
      </c>
      <c r="AI264" s="65">
        <f>TRUNC(ROUND(P264*W264,2),2)</f>
        <v>0</v>
      </c>
      <c r="AJ264" s="65">
        <f>Q264*W264</f>
        <v>0</v>
      </c>
      <c r="AK264" s="65">
        <f>R264*W264</f>
        <v>0</v>
      </c>
      <c r="AL264" s="148">
        <f>S264*W264</f>
        <v>0</v>
      </c>
      <c r="AM264" s="64">
        <f>T264*W264</f>
        <v>0</v>
      </c>
      <c r="AN264" s="160">
        <f t="shared" si="274"/>
        <v>0</v>
      </c>
      <c r="AO264" s="122">
        <f t="shared" si="233"/>
        <v>107580.94</v>
      </c>
      <c r="AP264" s="66">
        <f>(U264*100)/E264</f>
        <v>0</v>
      </c>
      <c r="AQ264" s="97"/>
      <c r="AR264" s="97"/>
      <c r="AS264" s="97"/>
      <c r="AT264" s="97"/>
      <c r="AU264" s="97"/>
      <c r="AV264" s="97"/>
    </row>
    <row r="265" spans="1:48" ht="28.5" x14ac:dyDescent="0.25">
      <c r="A265" s="56">
        <v>99837</v>
      </c>
      <c r="B265" s="84" t="s">
        <v>670</v>
      </c>
      <c r="C265" s="58" t="s">
        <v>671</v>
      </c>
      <c r="D265" s="59" t="s">
        <v>81</v>
      </c>
      <c r="E265" s="60">
        <v>127.9</v>
      </c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102"/>
      <c r="Q265" s="102"/>
      <c r="R265" s="102"/>
      <c r="S265" s="146"/>
      <c r="T265" s="62">
        <f t="shared" si="231"/>
        <v>0</v>
      </c>
      <c r="U265" s="62">
        <f t="shared" si="232"/>
        <v>0</v>
      </c>
      <c r="V265" s="129">
        <f t="shared" si="279"/>
        <v>127.9</v>
      </c>
      <c r="W265" s="63">
        <v>291.77</v>
      </c>
      <c r="X265" s="64">
        <f>TRUNC(ROUND(E265*W265,2),2)</f>
        <v>37317.379999999997</v>
      </c>
      <c r="Y265" s="64">
        <f>F265*W265</f>
        <v>0</v>
      </c>
      <c r="Z265" s="64">
        <f>G265*W265</f>
        <v>0</v>
      </c>
      <c r="AA265" s="64">
        <f>H265*W265</f>
        <v>0</v>
      </c>
      <c r="AB265" s="64">
        <f>I265*W265</f>
        <v>0</v>
      </c>
      <c r="AC265" s="64">
        <f>J265*W265</f>
        <v>0</v>
      </c>
      <c r="AD265" s="64">
        <f>K265*W265</f>
        <v>0</v>
      </c>
      <c r="AE265" s="64">
        <f>L265*W265</f>
        <v>0</v>
      </c>
      <c r="AF265" s="64">
        <f>M265*W265</f>
        <v>0</v>
      </c>
      <c r="AG265" s="64">
        <f>N265*W265</f>
        <v>0</v>
      </c>
      <c r="AH265" s="64">
        <f>O265*W265</f>
        <v>0</v>
      </c>
      <c r="AI265" s="65">
        <f>TRUNC(ROUND(P265*W265,2),2)</f>
        <v>0</v>
      </c>
      <c r="AJ265" s="65">
        <f>Q265*W265</f>
        <v>0</v>
      </c>
      <c r="AK265" s="65">
        <f>R265*W265</f>
        <v>0</v>
      </c>
      <c r="AL265" s="148">
        <f>S265*W265</f>
        <v>0</v>
      </c>
      <c r="AM265" s="64">
        <f>T265*W265</f>
        <v>0</v>
      </c>
      <c r="AN265" s="160">
        <f t="shared" si="274"/>
        <v>0</v>
      </c>
      <c r="AO265" s="122">
        <f t="shared" si="233"/>
        <v>37317.379999999997</v>
      </c>
      <c r="AP265" s="66">
        <f>(U265*100)/E265</f>
        <v>0</v>
      </c>
      <c r="AQ265" s="97"/>
      <c r="AR265" s="97"/>
      <c r="AS265" s="97"/>
      <c r="AT265" s="97"/>
      <c r="AU265" s="97"/>
      <c r="AV265" s="97"/>
    </row>
    <row r="266" spans="1:48" x14ac:dyDescent="0.25">
      <c r="A266" s="56" t="s">
        <v>672</v>
      </c>
      <c r="B266" s="84" t="s">
        <v>673</v>
      </c>
      <c r="C266" s="58" t="s">
        <v>674</v>
      </c>
      <c r="D266" s="59" t="s">
        <v>59</v>
      </c>
      <c r="E266" s="60">
        <v>94.63</v>
      </c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102"/>
      <c r="Q266" s="102"/>
      <c r="R266" s="102"/>
      <c r="S266" s="146"/>
      <c r="T266" s="62">
        <f t="shared" si="231"/>
        <v>0</v>
      </c>
      <c r="U266" s="62">
        <f t="shared" si="232"/>
        <v>0</v>
      </c>
      <c r="V266" s="129">
        <f t="shared" si="279"/>
        <v>94.63</v>
      </c>
      <c r="W266" s="63">
        <v>19.920000000000002</v>
      </c>
      <c r="X266" s="64">
        <f>TRUNC(ROUND(E266*W266,2),2)</f>
        <v>1885.03</v>
      </c>
      <c r="Y266" s="64">
        <f>F266*W266</f>
        <v>0</v>
      </c>
      <c r="Z266" s="64">
        <f>G266*W266</f>
        <v>0</v>
      </c>
      <c r="AA266" s="64">
        <f>H266*W266</f>
        <v>0</v>
      </c>
      <c r="AB266" s="64">
        <f>I266*W266</f>
        <v>0</v>
      </c>
      <c r="AC266" s="64">
        <f>J266*W266</f>
        <v>0</v>
      </c>
      <c r="AD266" s="64">
        <f>K266*W266</f>
        <v>0</v>
      </c>
      <c r="AE266" s="64">
        <f>L266*W266</f>
        <v>0</v>
      </c>
      <c r="AF266" s="64">
        <f>M266*W266</f>
        <v>0</v>
      </c>
      <c r="AG266" s="64">
        <f>N266*W266</f>
        <v>0</v>
      </c>
      <c r="AH266" s="64">
        <f>O266*W266</f>
        <v>0</v>
      </c>
      <c r="AI266" s="65">
        <f>TRUNC(ROUND(P266*W266,2),2)</f>
        <v>0</v>
      </c>
      <c r="AJ266" s="65">
        <f>Q266*W266</f>
        <v>0</v>
      </c>
      <c r="AK266" s="65">
        <f>R266*W266</f>
        <v>0</v>
      </c>
      <c r="AL266" s="148">
        <f>S266*W266</f>
        <v>0</v>
      </c>
      <c r="AM266" s="64">
        <f>T266*W266</f>
        <v>0</v>
      </c>
      <c r="AN266" s="160">
        <f t="shared" si="274"/>
        <v>0</v>
      </c>
      <c r="AO266" s="122">
        <f t="shared" si="233"/>
        <v>1885.03</v>
      </c>
      <c r="AP266" s="66">
        <f>(U266*100)/E266</f>
        <v>0</v>
      </c>
      <c r="AQ266" s="97"/>
      <c r="AR266" s="97"/>
      <c r="AS266" s="97"/>
      <c r="AT266" s="97"/>
      <c r="AU266" s="97"/>
      <c r="AV266" s="97"/>
    </row>
    <row r="267" spans="1:48" x14ac:dyDescent="0.25">
      <c r="A267" s="56" t="s">
        <v>675</v>
      </c>
      <c r="B267" s="84" t="s">
        <v>676</v>
      </c>
      <c r="C267" s="58" t="s">
        <v>677</v>
      </c>
      <c r="D267" s="59" t="s">
        <v>59</v>
      </c>
      <c r="E267" s="60">
        <v>1077.97</v>
      </c>
      <c r="F267" s="60"/>
      <c r="G267" s="60"/>
      <c r="H267" s="60"/>
      <c r="I267" s="60"/>
      <c r="J267" s="60"/>
      <c r="K267" s="60"/>
      <c r="L267" s="60"/>
      <c r="M267" s="60"/>
      <c r="N267" s="60"/>
      <c r="O267" s="60">
        <v>350</v>
      </c>
      <c r="P267" s="102">
        <f>'[15]Mem. de cálc.'!H1195</f>
        <v>220</v>
      </c>
      <c r="Q267" s="102"/>
      <c r="R267" s="102">
        <v>215</v>
      </c>
      <c r="S267" s="146"/>
      <c r="T267" s="62">
        <v>785</v>
      </c>
      <c r="U267" s="62">
        <f t="shared" si="232"/>
        <v>785</v>
      </c>
      <c r="V267" s="129">
        <f t="shared" si="279"/>
        <v>292.97000000000003</v>
      </c>
      <c r="W267" s="63">
        <v>8.4</v>
      </c>
      <c r="X267" s="64">
        <f>TRUNC(ROUND(E267*W267,2),2)</f>
        <v>9054.9500000000007</v>
      </c>
      <c r="Y267" s="64">
        <f>F267*W267</f>
        <v>0</v>
      </c>
      <c r="Z267" s="64">
        <f>G267*W267</f>
        <v>0</v>
      </c>
      <c r="AA267" s="64">
        <f>H267*W267</f>
        <v>0</v>
      </c>
      <c r="AB267" s="64">
        <f>I267*W267</f>
        <v>0</v>
      </c>
      <c r="AC267" s="64">
        <f>J267*W267</f>
        <v>0</v>
      </c>
      <c r="AD267" s="64">
        <f>K267*W267</f>
        <v>0</v>
      </c>
      <c r="AE267" s="64">
        <f>L267*W267</f>
        <v>0</v>
      </c>
      <c r="AF267" s="64">
        <f>M267*W267</f>
        <v>0</v>
      </c>
      <c r="AG267" s="64">
        <f>N267*W267</f>
        <v>0</v>
      </c>
      <c r="AH267" s="64">
        <f>O267*W267</f>
        <v>2940</v>
      </c>
      <c r="AI267" s="65">
        <f>TRUNC(ROUND(P267*W267,2),2)</f>
        <v>1848</v>
      </c>
      <c r="AJ267" s="65">
        <f>Q267*W267</f>
        <v>0</v>
      </c>
      <c r="AK267" s="65">
        <f>R267*W267</f>
        <v>1806</v>
      </c>
      <c r="AL267" s="148">
        <f>S267*W267</f>
        <v>0</v>
      </c>
      <c r="AM267" s="64">
        <f>T267*W267</f>
        <v>6594</v>
      </c>
      <c r="AN267" s="160">
        <f t="shared" si="274"/>
        <v>6594</v>
      </c>
      <c r="AO267" s="122">
        <f t="shared" si="233"/>
        <v>2460.9500000000007</v>
      </c>
      <c r="AP267" s="66">
        <f>(U267*100)/E267</f>
        <v>72.822063693794817</v>
      </c>
      <c r="AQ267" s="97"/>
      <c r="AR267" s="97"/>
      <c r="AS267" s="97"/>
      <c r="AT267" s="97"/>
      <c r="AU267" s="97"/>
      <c r="AV267" s="97"/>
    </row>
    <row r="268" spans="1:48" x14ac:dyDescent="0.25">
      <c r="A268" s="43"/>
      <c r="B268" s="43"/>
      <c r="C268" s="45" t="s">
        <v>678</v>
      </c>
      <c r="D268" s="45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100"/>
      <c r="Q268" s="100"/>
      <c r="R268" s="100"/>
      <c r="S268" s="142"/>
      <c r="T268" s="71"/>
      <c r="U268" s="71"/>
      <c r="V268" s="71"/>
      <c r="W268" s="71"/>
      <c r="X268" s="73">
        <f t="shared" ref="X268" si="280">SUM(X264:X267)</f>
        <v>155838.30000000002</v>
      </c>
      <c r="Y268" s="73">
        <f>SUM(Y264:Y267)</f>
        <v>0</v>
      </c>
      <c r="Z268" s="73">
        <f t="shared" ref="Z268:AM268" si="281">SUM(Z264:Z267)</f>
        <v>0</v>
      </c>
      <c r="AA268" s="73">
        <f t="shared" si="281"/>
        <v>0</v>
      </c>
      <c r="AB268" s="73">
        <f t="shared" si="281"/>
        <v>0</v>
      </c>
      <c r="AC268" s="73">
        <f t="shared" si="281"/>
        <v>0</v>
      </c>
      <c r="AD268" s="73">
        <f t="shared" si="281"/>
        <v>0</v>
      </c>
      <c r="AE268" s="73">
        <f t="shared" si="281"/>
        <v>0</v>
      </c>
      <c r="AF268" s="73">
        <f t="shared" si="281"/>
        <v>0</v>
      </c>
      <c r="AG268" s="73">
        <f t="shared" si="281"/>
        <v>0</v>
      </c>
      <c r="AH268" s="73">
        <f t="shared" si="281"/>
        <v>2940</v>
      </c>
      <c r="AI268" s="73">
        <f t="shared" si="281"/>
        <v>1848</v>
      </c>
      <c r="AJ268" s="73">
        <f t="shared" si="281"/>
        <v>0</v>
      </c>
      <c r="AK268" s="73">
        <f t="shared" si="281"/>
        <v>1806</v>
      </c>
      <c r="AL268" s="149">
        <f t="shared" si="281"/>
        <v>0</v>
      </c>
      <c r="AM268" s="73">
        <f t="shared" si="281"/>
        <v>6594</v>
      </c>
      <c r="AN268" s="160">
        <f t="shared" si="274"/>
        <v>6594</v>
      </c>
      <c r="AO268" s="122">
        <f t="shared" si="233"/>
        <v>149244.30000000002</v>
      </c>
      <c r="AP268" s="66"/>
      <c r="AQ268" s="165">
        <f>AN268+AO268</f>
        <v>155838.30000000002</v>
      </c>
      <c r="AR268" s="165">
        <f>X268</f>
        <v>155838.30000000002</v>
      </c>
      <c r="AS268" s="55"/>
      <c r="AT268" s="55"/>
      <c r="AU268" s="55"/>
      <c r="AV268" s="55"/>
    </row>
    <row r="269" spans="1:48" x14ac:dyDescent="0.25">
      <c r="A269" s="56"/>
      <c r="B269" s="84"/>
      <c r="C269" s="58"/>
      <c r="D269" s="59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102"/>
      <c r="Q269" s="102"/>
      <c r="R269" s="102"/>
      <c r="S269" s="146"/>
      <c r="T269" s="129"/>
      <c r="U269" s="129"/>
      <c r="V269" s="129"/>
      <c r="W269" s="63"/>
      <c r="X269" s="64"/>
      <c r="Y269" s="64"/>
      <c r="Z269" s="64"/>
      <c r="AA269" s="64"/>
      <c r="AB269" s="64"/>
      <c r="AC269" s="64"/>
      <c r="AD269" s="64"/>
      <c r="AE269" s="64"/>
      <c r="AF269" s="64"/>
      <c r="AG269" s="64"/>
      <c r="AH269" s="64"/>
      <c r="AI269" s="65"/>
      <c r="AJ269" s="65"/>
      <c r="AK269" s="65"/>
      <c r="AL269" s="148"/>
      <c r="AM269" s="64"/>
      <c r="AN269" s="160">
        <f t="shared" si="274"/>
        <v>0</v>
      </c>
      <c r="AO269" s="122">
        <f t="shared" si="233"/>
        <v>0</v>
      </c>
      <c r="AP269" s="66"/>
      <c r="AQ269" s="97"/>
      <c r="AR269" s="97"/>
      <c r="AS269" s="97"/>
      <c r="AT269" s="97"/>
      <c r="AU269" s="97"/>
      <c r="AV269" s="97"/>
    </row>
    <row r="270" spans="1:48" x14ac:dyDescent="0.25">
      <c r="A270" s="43"/>
      <c r="B270" s="43" t="s">
        <v>679</v>
      </c>
      <c r="C270" s="106" t="s">
        <v>680</v>
      </c>
      <c r="D270" s="45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100"/>
      <c r="Q270" s="100"/>
      <c r="R270" s="100"/>
      <c r="S270" s="142"/>
      <c r="T270" s="71"/>
      <c r="U270" s="71"/>
      <c r="V270" s="71"/>
      <c r="W270" s="71"/>
      <c r="X270" s="82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2"/>
      <c r="AJ270" s="72"/>
      <c r="AK270" s="72"/>
      <c r="AL270" s="149"/>
      <c r="AM270" s="72"/>
      <c r="AN270" s="160">
        <f t="shared" si="274"/>
        <v>0</v>
      </c>
      <c r="AO270" s="122">
        <f t="shared" ref="AO270:AO272" si="282">X270-AN270</f>
        <v>0</v>
      </c>
      <c r="AP270" s="66"/>
      <c r="AQ270" s="55"/>
      <c r="AR270" s="55"/>
      <c r="AS270" s="55"/>
      <c r="AT270" s="55"/>
      <c r="AU270" s="55"/>
      <c r="AV270" s="55"/>
    </row>
    <row r="271" spans="1:48" x14ac:dyDescent="0.25">
      <c r="A271" s="56"/>
      <c r="B271" s="84" t="s">
        <v>681</v>
      </c>
      <c r="C271" s="58" t="s">
        <v>682</v>
      </c>
      <c r="D271" s="59" t="s">
        <v>59</v>
      </c>
      <c r="E271" s="60">
        <v>335.1</v>
      </c>
      <c r="F271" s="60">
        <v>315.25</v>
      </c>
      <c r="G271" s="60"/>
      <c r="H271" s="60"/>
      <c r="I271" s="60"/>
      <c r="J271" s="60"/>
      <c r="K271" s="60"/>
      <c r="L271" s="60"/>
      <c r="M271" s="60"/>
      <c r="N271" s="60"/>
      <c r="O271" s="60"/>
      <c r="P271" s="102"/>
      <c r="Q271" s="102"/>
      <c r="R271" s="102"/>
      <c r="S271" s="146"/>
      <c r="T271" s="62">
        <f t="shared" ref="T271" si="283">F271+G271+H271+I271+J271+K271+L271+M271+N271+O271+P271+Q271+R271</f>
        <v>315.25</v>
      </c>
      <c r="U271" s="62">
        <f t="shared" ref="U271" si="284">T271+S271</f>
        <v>315.25</v>
      </c>
      <c r="V271" s="129">
        <f t="shared" ref="V271" si="285">E271-U271</f>
        <v>19.850000000000023</v>
      </c>
      <c r="W271" s="63">
        <v>11.19</v>
      </c>
      <c r="X271" s="64">
        <f>TRUNC(ROUND(E271*W271,2),2)</f>
        <v>3749.77</v>
      </c>
      <c r="Y271" s="64">
        <f>F271*W271</f>
        <v>3527.6475</v>
      </c>
      <c r="Z271" s="64">
        <f>G271*W271</f>
        <v>0</v>
      </c>
      <c r="AA271" s="64">
        <f>H271*W271</f>
        <v>0</v>
      </c>
      <c r="AB271" s="64">
        <f>I271*W271</f>
        <v>0</v>
      </c>
      <c r="AC271" s="64">
        <f>J271*W271</f>
        <v>0</v>
      </c>
      <c r="AD271" s="64">
        <f>K271*W271</f>
        <v>0</v>
      </c>
      <c r="AE271" s="64">
        <f>L271*W271</f>
        <v>0</v>
      </c>
      <c r="AF271" s="64">
        <f>M271*W271</f>
        <v>0</v>
      </c>
      <c r="AG271" s="64">
        <f>N271*W271</f>
        <v>0</v>
      </c>
      <c r="AH271" s="64">
        <f>O271*W271</f>
        <v>0</v>
      </c>
      <c r="AI271" s="65">
        <f>TRUNC(ROUND(P271*W271,2),2)</f>
        <v>0</v>
      </c>
      <c r="AJ271" s="65">
        <f>Q271*W271</f>
        <v>0</v>
      </c>
      <c r="AK271" s="65">
        <f>R271*W271</f>
        <v>0</v>
      </c>
      <c r="AL271" s="148">
        <f>S271*W271</f>
        <v>0</v>
      </c>
      <c r="AM271" s="64">
        <f>T271*W271</f>
        <v>3527.6475</v>
      </c>
      <c r="AN271" s="160">
        <f t="shared" si="274"/>
        <v>3527.6475</v>
      </c>
      <c r="AO271" s="122">
        <f t="shared" si="282"/>
        <v>222.12249999999995</v>
      </c>
      <c r="AP271" s="66">
        <f>(U271*100)/E271</f>
        <v>94.076395105938516</v>
      </c>
      <c r="AQ271" s="97"/>
      <c r="AR271" s="97"/>
      <c r="AS271" s="97"/>
      <c r="AT271" s="97"/>
      <c r="AU271" s="97"/>
      <c r="AV271" s="97"/>
    </row>
    <row r="272" spans="1:48" x14ac:dyDescent="0.25">
      <c r="A272" s="43"/>
      <c r="B272" s="43"/>
      <c r="C272" s="45" t="s">
        <v>683</v>
      </c>
      <c r="D272" s="45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100"/>
      <c r="Q272" s="100"/>
      <c r="R272" s="100"/>
      <c r="S272" s="142"/>
      <c r="T272" s="71"/>
      <c r="U272" s="71"/>
      <c r="V272" s="71"/>
      <c r="W272" s="71"/>
      <c r="X272" s="73">
        <f>SUM(X271)</f>
        <v>3749.77</v>
      </c>
      <c r="Y272" s="73">
        <f>SUM(Y271)</f>
        <v>3527.6475</v>
      </c>
      <c r="Z272" s="73">
        <f t="shared" ref="Z272:AL272" si="286">SUM(Z271)</f>
        <v>0</v>
      </c>
      <c r="AA272" s="73">
        <f t="shared" si="286"/>
        <v>0</v>
      </c>
      <c r="AB272" s="73">
        <f t="shared" si="286"/>
        <v>0</v>
      </c>
      <c r="AC272" s="73">
        <f t="shared" si="286"/>
        <v>0</v>
      </c>
      <c r="AD272" s="73">
        <f t="shared" si="286"/>
        <v>0</v>
      </c>
      <c r="AE272" s="73">
        <f t="shared" si="286"/>
        <v>0</v>
      </c>
      <c r="AF272" s="73">
        <f t="shared" si="286"/>
        <v>0</v>
      </c>
      <c r="AG272" s="73">
        <f t="shared" si="286"/>
        <v>0</v>
      </c>
      <c r="AH272" s="73">
        <f t="shared" si="286"/>
        <v>0</v>
      </c>
      <c r="AI272" s="73">
        <f t="shared" si="286"/>
        <v>0</v>
      </c>
      <c r="AJ272" s="73">
        <f t="shared" si="286"/>
        <v>0</v>
      </c>
      <c r="AK272" s="73">
        <f t="shared" si="286"/>
        <v>0</v>
      </c>
      <c r="AL272" s="149">
        <f t="shared" si="286"/>
        <v>0</v>
      </c>
      <c r="AM272" s="73">
        <f>SUM(AM271)</f>
        <v>3527.6475</v>
      </c>
      <c r="AN272" s="160">
        <f>AM272+AL272</f>
        <v>3527.6475</v>
      </c>
      <c r="AO272" s="122">
        <f t="shared" si="282"/>
        <v>222.12249999999995</v>
      </c>
      <c r="AP272" s="66"/>
      <c r="AQ272" s="165">
        <f>AN272+AO272</f>
        <v>3749.77</v>
      </c>
      <c r="AR272" s="165">
        <f>X272</f>
        <v>3749.77</v>
      </c>
      <c r="AS272" s="55"/>
      <c r="AT272" s="55"/>
      <c r="AU272" s="55"/>
      <c r="AV272" s="55"/>
    </row>
    <row r="273" spans="1:48" x14ac:dyDescent="0.25">
      <c r="A273" s="56"/>
      <c r="B273" s="84"/>
      <c r="C273" s="58"/>
      <c r="D273" s="59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102"/>
      <c r="Q273" s="102"/>
      <c r="R273" s="102"/>
      <c r="S273" s="146"/>
      <c r="T273" s="88"/>
      <c r="U273" s="63"/>
      <c r="V273" s="63"/>
      <c r="W273" s="63"/>
      <c r="X273" s="64"/>
      <c r="Y273" s="64"/>
      <c r="Z273" s="64"/>
      <c r="AA273" s="64"/>
      <c r="AB273" s="64"/>
      <c r="AC273" s="64"/>
      <c r="AD273" s="64"/>
      <c r="AE273" s="64"/>
      <c r="AF273" s="64"/>
      <c r="AG273" s="64"/>
      <c r="AH273" s="64"/>
      <c r="AI273" s="65"/>
      <c r="AJ273" s="65"/>
      <c r="AK273" s="65"/>
      <c r="AM273" s="64"/>
      <c r="AN273" s="160"/>
      <c r="AO273" s="86"/>
      <c r="AP273" s="66"/>
      <c r="AQ273" s="97"/>
      <c r="AR273" s="163"/>
      <c r="AS273" s="97"/>
      <c r="AT273" s="97"/>
      <c r="AU273" s="97"/>
      <c r="AV273" s="97"/>
    </row>
    <row r="274" spans="1:48" ht="18.75" x14ac:dyDescent="0.25">
      <c r="A274" s="108"/>
      <c r="B274" s="35"/>
      <c r="C274" s="109" t="s">
        <v>684</v>
      </c>
      <c r="D274" s="35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1"/>
      <c r="Q274" s="111"/>
      <c r="R274" s="111"/>
      <c r="S274" s="111"/>
      <c r="T274" s="112"/>
      <c r="U274" s="112"/>
      <c r="V274" s="113"/>
      <c r="W274" s="113"/>
      <c r="X274" s="114">
        <f>AN283</f>
        <v>1519537.61</v>
      </c>
      <c r="Y274" s="114">
        <f t="shared" ref="Y274:AK274" si="287">Y19+Y31+Y38+Y49+Y59+Y67+Y82+Y95+Y99+Y106+Y116+Y140+Y188+Y200+Y214+Y233+Y255+Y89+Y261+Y268+Y272</f>
        <v>45252.239600000001</v>
      </c>
      <c r="Z274" s="114">
        <f t="shared" si="287"/>
        <v>113662.55039999999</v>
      </c>
      <c r="AA274" s="114">
        <f t="shared" si="287"/>
        <v>74488.214520000009</v>
      </c>
      <c r="AB274" s="114">
        <f t="shared" si="287"/>
        <v>87913.249400000001</v>
      </c>
      <c r="AC274" s="114">
        <f t="shared" si="287"/>
        <v>25370.267299999996</v>
      </c>
      <c r="AD274" s="114">
        <f t="shared" si="287"/>
        <v>22101.290300000001</v>
      </c>
      <c r="AE274" s="114">
        <f t="shared" si="287"/>
        <v>73955.162100000001</v>
      </c>
      <c r="AF274" s="114">
        <f t="shared" si="287"/>
        <v>41455.799736377805</v>
      </c>
      <c r="AG274" s="114">
        <f t="shared" si="287"/>
        <v>46102.405599999998</v>
      </c>
      <c r="AH274" s="114">
        <f t="shared" si="287"/>
        <v>32526.262799999997</v>
      </c>
      <c r="AI274" s="114">
        <f t="shared" si="287"/>
        <v>92257.03</v>
      </c>
      <c r="AJ274" s="114">
        <f t="shared" si="287"/>
        <v>5197.1336000000001</v>
      </c>
      <c r="AK274" s="114">
        <f t="shared" si="287"/>
        <v>59168.463599999995</v>
      </c>
      <c r="AL274" s="148">
        <f>SUM(AL272,AL268,AL261,AL255,AL233,AL214,AL200,AL188,AL140,AL116,AL106,AL99,AL95,AL89,AL82,AL67,AL59,AL49,AL38,AL31,AL19)</f>
        <v>110441.27064999999</v>
      </c>
      <c r="AM274" s="148">
        <f>SUM(AM272,AM268,AM261,AM255,AM233,AM214,AM200,AM188,AM140,AM116,AM106,AM99,AM95,AM89,AM82,AM67,AM59,AM49,AM38,AM31,AM19)</f>
        <v>722975.61129637784</v>
      </c>
      <c r="AN274" s="148">
        <f>SUM(AN272,AN268,AN261,AN255,AN233,AN214,AN200,AN188,AN140,AN116,AN106,AN99,AN95,AN89,AN82,AN67,AN59,AN49,AN38,AN31,AN19)</f>
        <v>833416.88194637781</v>
      </c>
      <c r="AO274" s="131">
        <f>AO19+AO31+AO38+AO49+AO59+AO67+AO82+AO89+AO95+AO99+AO106+AO116+AO140+AO188+AO200+AO214+AO233+AO255+AO261+AO268+AO272</f>
        <v>686116.83612362237</v>
      </c>
      <c r="AP274" s="66"/>
      <c r="AQ274" s="164"/>
      <c r="AR274" s="164"/>
      <c r="AS274" s="166"/>
      <c r="AT274" s="14"/>
      <c r="AU274" s="14"/>
      <c r="AV274" s="14"/>
    </row>
    <row r="275" spans="1:48" ht="18.75" x14ac:dyDescent="0.25">
      <c r="A275" s="108"/>
      <c r="B275" s="35"/>
      <c r="C275" s="109"/>
      <c r="D275" s="35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1"/>
      <c r="Q275" s="111"/>
      <c r="R275" s="111"/>
      <c r="S275" s="111"/>
      <c r="T275" s="112"/>
      <c r="U275" s="112"/>
      <c r="V275" s="113"/>
      <c r="W275" s="113"/>
      <c r="X275" s="168" t="s">
        <v>692</v>
      </c>
      <c r="Y275" s="169"/>
      <c r="Z275" s="169"/>
      <c r="AA275" s="169"/>
      <c r="AB275" s="169"/>
      <c r="AC275" s="169"/>
      <c r="AD275" s="169"/>
      <c r="AE275" s="169"/>
      <c r="AF275" s="169"/>
      <c r="AG275" s="169"/>
      <c r="AH275" s="169"/>
      <c r="AI275" s="169"/>
      <c r="AJ275" s="169"/>
      <c r="AK275" s="169"/>
      <c r="AL275" s="169"/>
      <c r="AM275" s="170"/>
      <c r="AN275" s="160">
        <f>(AL274-D296)</f>
        <v>93220.010649999997</v>
      </c>
      <c r="AO275" s="131"/>
      <c r="AP275" s="66"/>
      <c r="AQ275" s="164"/>
      <c r="AR275" s="14"/>
      <c r="AS275" s="14"/>
      <c r="AT275" s="14"/>
      <c r="AU275" s="14"/>
      <c r="AV275" s="14"/>
    </row>
    <row r="276" spans="1:48" ht="18.75" x14ac:dyDescent="0.25">
      <c r="A276" s="108"/>
      <c r="B276" s="35"/>
      <c r="C276" s="109"/>
      <c r="D276" s="35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1"/>
      <c r="Q276" s="111"/>
      <c r="R276" s="111"/>
      <c r="S276" s="111"/>
      <c r="T276" s="112"/>
      <c r="U276" s="112"/>
      <c r="V276" s="113"/>
      <c r="W276" s="113"/>
      <c r="X276" s="168" t="s">
        <v>691</v>
      </c>
      <c r="Y276" s="169"/>
      <c r="Z276" s="169"/>
      <c r="AA276" s="169"/>
      <c r="AB276" s="169"/>
      <c r="AC276" s="169"/>
      <c r="AD276" s="169"/>
      <c r="AE276" s="169"/>
      <c r="AF276" s="169"/>
      <c r="AG276" s="169"/>
      <c r="AH276" s="169"/>
      <c r="AI276" s="169"/>
      <c r="AJ276" s="169"/>
      <c r="AK276" s="169"/>
      <c r="AL276" s="169"/>
      <c r="AM276" s="170"/>
      <c r="AN276" s="160">
        <f>ROUND(AN275*AQ281,2)</f>
        <v>39089.949999999997</v>
      </c>
      <c r="AO276" s="131"/>
      <c r="AP276" s="66"/>
      <c r="AQ276" s="14"/>
      <c r="AR276" s="14"/>
      <c r="AS276" s="14"/>
      <c r="AT276" s="14"/>
      <c r="AU276" s="14"/>
      <c r="AV276" s="14"/>
    </row>
    <row r="277" spans="1:48" ht="18.75" x14ac:dyDescent="0.25">
      <c r="A277" s="108"/>
      <c r="B277" s="35"/>
      <c r="C277" s="109"/>
      <c r="D277" s="35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1"/>
      <c r="Q277" s="111"/>
      <c r="R277" s="111"/>
      <c r="S277" s="111"/>
      <c r="T277" s="112"/>
      <c r="U277" s="112"/>
      <c r="V277" s="113"/>
      <c r="W277" s="113"/>
      <c r="X277" s="168" t="s">
        <v>698</v>
      </c>
      <c r="Y277" s="169"/>
      <c r="Z277" s="169"/>
      <c r="AA277" s="169"/>
      <c r="AB277" s="169"/>
      <c r="AC277" s="169"/>
      <c r="AD277" s="169"/>
      <c r="AE277" s="169"/>
      <c r="AF277" s="169"/>
      <c r="AG277" s="169"/>
      <c r="AH277" s="169"/>
      <c r="AI277" s="169"/>
      <c r="AJ277" s="169"/>
      <c r="AK277" s="169"/>
      <c r="AL277" s="169"/>
      <c r="AM277" s="170"/>
      <c r="AN277" s="160">
        <f>AN275+AN276</f>
        <v>132309.96064999999</v>
      </c>
      <c r="AO277" s="131"/>
      <c r="AP277" s="66"/>
      <c r="AQ277" s="153">
        <v>555056.57999999996</v>
      </c>
      <c r="AR277" s="14"/>
      <c r="AS277" s="14"/>
      <c r="AT277" s="14"/>
      <c r="AU277" s="14"/>
      <c r="AV277" s="14"/>
    </row>
    <row r="278" spans="1:48" ht="18.75" x14ac:dyDescent="0.25">
      <c r="A278" s="108"/>
      <c r="B278" s="35"/>
      <c r="C278" s="109"/>
      <c r="D278" s="35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1"/>
      <c r="Q278" s="111"/>
      <c r="R278" s="111"/>
      <c r="S278" s="111"/>
      <c r="T278" s="112"/>
      <c r="U278" s="112"/>
      <c r="V278" s="113"/>
      <c r="W278" s="113"/>
      <c r="X278" s="168" t="s">
        <v>693</v>
      </c>
      <c r="Y278" s="169"/>
      <c r="Z278" s="169"/>
      <c r="AA278" s="169"/>
      <c r="AB278" s="169"/>
      <c r="AC278" s="169"/>
      <c r="AD278" s="169"/>
      <c r="AE278" s="169"/>
      <c r="AF278" s="169"/>
      <c r="AG278" s="169"/>
      <c r="AH278" s="169"/>
      <c r="AI278" s="169"/>
      <c r="AJ278" s="169"/>
      <c r="AK278" s="169"/>
      <c r="AL278" s="169"/>
      <c r="AM278" s="170"/>
      <c r="AN278" s="160">
        <f>ROUND(AN277-D296,2)</f>
        <v>115088.7</v>
      </c>
      <c r="AO278" s="131"/>
      <c r="AP278" s="66"/>
      <c r="AQ278" s="14"/>
      <c r="AR278" s="14"/>
      <c r="AS278" s="14"/>
      <c r="AT278" s="14"/>
      <c r="AU278" s="14"/>
      <c r="AV278" s="14"/>
    </row>
    <row r="279" spans="1:48" x14ac:dyDescent="0.25">
      <c r="A279" s="191" t="s">
        <v>685</v>
      </c>
      <c r="B279" s="191"/>
      <c r="C279" s="191"/>
      <c r="D279" s="191"/>
      <c r="E279" s="191"/>
      <c r="F279" s="191"/>
      <c r="G279" s="191"/>
      <c r="H279" s="191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  <c r="T279" s="191"/>
      <c r="U279" s="191"/>
      <c r="V279" s="191"/>
      <c r="W279" s="191"/>
      <c r="X279" s="171" t="s">
        <v>688</v>
      </c>
      <c r="Y279" s="171"/>
      <c r="Z279" s="171"/>
      <c r="AA279" s="171"/>
      <c r="AB279" s="171"/>
      <c r="AC279" s="171"/>
      <c r="AD279" s="171"/>
      <c r="AE279" s="171"/>
      <c r="AF279" s="171"/>
      <c r="AG279" s="171"/>
      <c r="AH279" s="171"/>
      <c r="AI279" s="171"/>
      <c r="AJ279" s="171"/>
      <c r="AK279" s="171"/>
      <c r="AL279" s="171"/>
      <c r="AM279" s="171"/>
      <c r="AN279" s="160">
        <f>AQ277</f>
        <v>555056.57999999996</v>
      </c>
      <c r="AO279" s="115"/>
      <c r="AP279" s="66"/>
      <c r="AQ279" s="14" t="s">
        <v>689</v>
      </c>
      <c r="AR279" s="14"/>
      <c r="AS279" s="14"/>
      <c r="AT279" s="14"/>
      <c r="AU279" s="14"/>
      <c r="AV279" s="14"/>
    </row>
    <row r="280" spans="1:48" x14ac:dyDescent="0.25">
      <c r="A280" s="132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4"/>
      <c r="X280" s="171" t="s">
        <v>690</v>
      </c>
      <c r="Y280" s="171"/>
      <c r="Z280" s="171"/>
      <c r="AA280" s="171"/>
      <c r="AB280" s="171"/>
      <c r="AC280" s="171"/>
      <c r="AD280" s="171"/>
      <c r="AE280" s="171"/>
      <c r="AF280" s="171"/>
      <c r="AG280" s="171"/>
      <c r="AH280" s="171"/>
      <c r="AI280" s="171"/>
      <c r="AJ280" s="171"/>
      <c r="AK280" s="171"/>
      <c r="AL280" s="171"/>
      <c r="AM280" s="171"/>
      <c r="AN280" s="160">
        <f>AN279+AN275</f>
        <v>648276.59064999991</v>
      </c>
      <c r="AO280" s="115"/>
      <c r="AP280" s="66"/>
      <c r="AQ280" s="14"/>
      <c r="AR280" s="14"/>
      <c r="AS280" s="14"/>
      <c r="AT280" s="14"/>
      <c r="AU280" s="14"/>
      <c r="AV280" s="14"/>
    </row>
    <row r="281" spans="1:48" x14ac:dyDescent="0.25"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60"/>
      <c r="AO281" s="115"/>
      <c r="AP281" s="66"/>
      <c r="AQ281" s="151">
        <v>0.41932999999999998</v>
      </c>
      <c r="AR281" s="14"/>
      <c r="AS281" s="14"/>
      <c r="AT281" s="14"/>
      <c r="AU281" s="14"/>
      <c r="AV281" s="14"/>
    </row>
    <row r="282" spans="1:48" x14ac:dyDescent="0.25">
      <c r="X282" s="182" t="s">
        <v>686</v>
      </c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60"/>
      <c r="AO282" s="115"/>
      <c r="AP282" s="66"/>
      <c r="AQ282" s="14"/>
      <c r="AR282" s="14"/>
      <c r="AS282" s="14"/>
      <c r="AT282" s="14"/>
      <c r="AU282" s="14"/>
      <c r="AV282" s="14"/>
    </row>
    <row r="283" spans="1:48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127"/>
      <c r="W283" s="3"/>
      <c r="X283" s="167" t="s">
        <v>696</v>
      </c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0">
        <f>AI6+AI8</f>
        <v>1519537.61</v>
      </c>
      <c r="AO283" s="115"/>
      <c r="AP283" s="66"/>
      <c r="AQ283" s="14"/>
      <c r="AR283" s="14"/>
      <c r="AS283" s="14"/>
      <c r="AT283" s="14"/>
      <c r="AU283" s="14"/>
      <c r="AV283" s="14"/>
    </row>
    <row r="284" spans="1:48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127"/>
      <c r="W284" s="3"/>
      <c r="X284" s="116"/>
      <c r="Y284" s="116"/>
      <c r="Z284" s="116"/>
      <c r="AA284" s="116"/>
      <c r="AB284" s="116"/>
      <c r="AC284" s="116"/>
      <c r="AD284" s="116"/>
      <c r="AE284" s="116"/>
      <c r="AF284" s="116"/>
      <c r="AG284" s="116"/>
      <c r="AH284" s="116"/>
      <c r="AI284" s="116"/>
      <c r="AJ284" s="116"/>
      <c r="AK284" s="116"/>
      <c r="AL284" s="116"/>
      <c r="AM284" s="116"/>
      <c r="AN284" s="160"/>
      <c r="AO284" s="115"/>
      <c r="AP284" s="66"/>
      <c r="AQ284" s="14"/>
      <c r="AR284" s="14"/>
      <c r="AS284" s="14"/>
      <c r="AT284" s="14"/>
      <c r="AU284" s="14"/>
      <c r="AV284" s="14"/>
    </row>
    <row r="285" spans="1:48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127"/>
      <c r="W285" s="3"/>
      <c r="X285" s="167" t="s">
        <v>687</v>
      </c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0">
        <f>AO274</f>
        <v>686116.83612362237</v>
      </c>
      <c r="AO285" s="115"/>
      <c r="AP285" s="66"/>
      <c r="AQ285" s="14"/>
      <c r="AR285" s="14"/>
      <c r="AS285" s="14"/>
      <c r="AT285" s="14"/>
      <c r="AU285" s="14"/>
      <c r="AV285" s="14"/>
    </row>
    <row r="286" spans="1:48" x14ac:dyDescent="0.25">
      <c r="X286" s="167" t="s">
        <v>694</v>
      </c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0">
        <f>2270777.78</f>
        <v>2270777.7799999998</v>
      </c>
      <c r="AO286" s="115"/>
    </row>
    <row r="287" spans="1:48" x14ac:dyDescent="0.25">
      <c r="X287" s="167" t="s">
        <v>687</v>
      </c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1">
        <f t="shared" ref="AN287" si="288">AO276</f>
        <v>0</v>
      </c>
      <c r="AO287" s="115"/>
    </row>
    <row r="295" spans="1:23" x14ac:dyDescent="0.25">
      <c r="A295" s="179" t="s">
        <v>697</v>
      </c>
      <c r="B295" s="180"/>
      <c r="C295" s="180"/>
      <c r="D295" s="180"/>
      <c r="E295" s="180"/>
      <c r="F295" s="180"/>
      <c r="G295" s="180"/>
      <c r="H295" s="180"/>
      <c r="I295" s="180"/>
      <c r="J295" s="180"/>
      <c r="K295" s="180"/>
      <c r="L295" s="180"/>
      <c r="M295" s="180"/>
      <c r="N295" s="180"/>
      <c r="O295" s="180"/>
      <c r="P295" s="180"/>
      <c r="Q295" s="180"/>
      <c r="R295" s="180"/>
      <c r="S295" s="180"/>
      <c r="T295" s="180"/>
      <c r="U295" s="180"/>
      <c r="V295" s="180"/>
      <c r="W295" s="181"/>
    </row>
    <row r="296" spans="1:23" x14ac:dyDescent="0.25">
      <c r="A296" s="3"/>
      <c r="B296" s="3"/>
      <c r="C296" s="3" t="s">
        <v>699</v>
      </c>
      <c r="D296" s="152">
        <v>17221.259999999998</v>
      </c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127"/>
      <c r="W296" s="3"/>
    </row>
  </sheetData>
  <mergeCells count="31">
    <mergeCell ref="A295:W295"/>
    <mergeCell ref="X281:AM281"/>
    <mergeCell ref="X282:AM282"/>
    <mergeCell ref="X283:AM283"/>
    <mergeCell ref="E10:E11"/>
    <mergeCell ref="F10:U10"/>
    <mergeCell ref="X10:X11"/>
    <mergeCell ref="AI10:AN10"/>
    <mergeCell ref="A279:W279"/>
    <mergeCell ref="X279:AM279"/>
    <mergeCell ref="A9:A11"/>
    <mergeCell ref="B9:B11"/>
    <mergeCell ref="C9:C11"/>
    <mergeCell ref="D9:D11"/>
    <mergeCell ref="E9:U9"/>
    <mergeCell ref="W9:W11"/>
    <mergeCell ref="X9:AO9"/>
    <mergeCell ref="X1:AN1"/>
    <mergeCell ref="A2:AN2"/>
    <mergeCell ref="A3:B3"/>
    <mergeCell ref="A4:B4"/>
    <mergeCell ref="A5:B6"/>
    <mergeCell ref="C5:U8"/>
    <mergeCell ref="X287:AM287"/>
    <mergeCell ref="X275:AM275"/>
    <mergeCell ref="X276:AM276"/>
    <mergeCell ref="X278:AM278"/>
    <mergeCell ref="X277:AM277"/>
    <mergeCell ref="X286:AM286"/>
    <mergeCell ref="X285:AM285"/>
    <mergeCell ref="X280:AM280"/>
  </mergeCells>
  <conditionalFormatting sqref="B12 B20:B30 B32 B39">
    <cfRule type="duplicateValues" dxfId="69" priority="68"/>
  </conditionalFormatting>
  <conditionalFormatting sqref="B13:B18">
    <cfRule type="duplicateValues" dxfId="68" priority="58"/>
  </conditionalFormatting>
  <conditionalFormatting sqref="B19">
    <cfRule type="duplicateValues" dxfId="67" priority="57"/>
  </conditionalFormatting>
  <conditionalFormatting sqref="B31">
    <cfRule type="duplicateValues" dxfId="66" priority="56"/>
  </conditionalFormatting>
  <conditionalFormatting sqref="B33">
    <cfRule type="duplicateValues" dxfId="65" priority="55"/>
  </conditionalFormatting>
  <conditionalFormatting sqref="B34:B37">
    <cfRule type="duplicateValues" dxfId="64" priority="54"/>
  </conditionalFormatting>
  <conditionalFormatting sqref="B38">
    <cfRule type="duplicateValues" dxfId="63" priority="53"/>
  </conditionalFormatting>
  <conditionalFormatting sqref="B40">
    <cfRule type="duplicateValues" dxfId="62" priority="66"/>
  </conditionalFormatting>
  <conditionalFormatting sqref="B41:B48">
    <cfRule type="duplicateValues" dxfId="61" priority="52"/>
  </conditionalFormatting>
  <conditionalFormatting sqref="B49">
    <cfRule type="duplicateValues" dxfId="60" priority="51"/>
  </conditionalFormatting>
  <conditionalFormatting sqref="B50">
    <cfRule type="duplicateValues" dxfId="59" priority="65"/>
  </conditionalFormatting>
  <conditionalFormatting sqref="B51">
    <cfRule type="duplicateValues" dxfId="58" priority="50"/>
  </conditionalFormatting>
  <conditionalFormatting sqref="B52:B58">
    <cfRule type="duplicateValues" dxfId="57" priority="49"/>
  </conditionalFormatting>
  <conditionalFormatting sqref="B59">
    <cfRule type="duplicateValues" dxfId="56" priority="48"/>
  </conditionalFormatting>
  <conditionalFormatting sqref="B60">
    <cfRule type="duplicateValues" dxfId="55" priority="64"/>
  </conditionalFormatting>
  <conditionalFormatting sqref="B61">
    <cfRule type="duplicateValues" dxfId="54" priority="47"/>
  </conditionalFormatting>
  <conditionalFormatting sqref="B62:B66">
    <cfRule type="duplicateValues" dxfId="53" priority="46"/>
  </conditionalFormatting>
  <conditionalFormatting sqref="B67">
    <cfRule type="duplicateValues" dxfId="52" priority="45"/>
  </conditionalFormatting>
  <conditionalFormatting sqref="B68">
    <cfRule type="duplicateValues" dxfId="51" priority="62"/>
  </conditionalFormatting>
  <conditionalFormatting sqref="B69">
    <cfRule type="duplicateValues" dxfId="50" priority="44"/>
  </conditionalFormatting>
  <conditionalFormatting sqref="B70:B81">
    <cfRule type="duplicateValues" dxfId="49" priority="43"/>
  </conditionalFormatting>
  <conditionalFormatting sqref="B82">
    <cfRule type="duplicateValues" dxfId="48" priority="42"/>
  </conditionalFormatting>
  <conditionalFormatting sqref="B83">
    <cfRule type="duplicateValues" dxfId="47" priority="61"/>
  </conditionalFormatting>
  <conditionalFormatting sqref="B84">
    <cfRule type="duplicateValues" dxfId="46" priority="41"/>
  </conditionalFormatting>
  <conditionalFormatting sqref="B85:B88">
    <cfRule type="duplicateValues" dxfId="45" priority="40"/>
  </conditionalFormatting>
  <conditionalFormatting sqref="B89">
    <cfRule type="duplicateValues" dxfId="44" priority="39"/>
  </conditionalFormatting>
  <conditionalFormatting sqref="B90">
    <cfRule type="duplicateValues" dxfId="43" priority="60"/>
  </conditionalFormatting>
  <conditionalFormatting sqref="B91">
    <cfRule type="duplicateValues" dxfId="42" priority="38"/>
  </conditionalFormatting>
  <conditionalFormatting sqref="B92:B94">
    <cfRule type="duplicateValues" dxfId="41" priority="37"/>
  </conditionalFormatting>
  <conditionalFormatting sqref="B95">
    <cfRule type="duplicateValues" dxfId="40" priority="36"/>
  </conditionalFormatting>
  <conditionalFormatting sqref="B96">
    <cfRule type="duplicateValues" dxfId="39" priority="69"/>
  </conditionalFormatting>
  <conditionalFormatting sqref="B97">
    <cfRule type="duplicateValues" dxfId="38" priority="63"/>
  </conditionalFormatting>
  <conditionalFormatting sqref="B98">
    <cfRule type="duplicateValues" dxfId="37" priority="35"/>
  </conditionalFormatting>
  <conditionalFormatting sqref="B99">
    <cfRule type="duplicateValues" dxfId="36" priority="34"/>
  </conditionalFormatting>
  <conditionalFormatting sqref="B100 B107 B117 B141 B189 B201 B215 B234">
    <cfRule type="duplicateValues" dxfId="35" priority="59"/>
  </conditionalFormatting>
  <conditionalFormatting sqref="B101">
    <cfRule type="duplicateValues" dxfId="34" priority="33"/>
  </conditionalFormatting>
  <conditionalFormatting sqref="B102:B105">
    <cfRule type="duplicateValues" dxfId="33" priority="32"/>
  </conditionalFormatting>
  <conditionalFormatting sqref="B106">
    <cfRule type="duplicateValues" dxfId="32" priority="31"/>
  </conditionalFormatting>
  <conditionalFormatting sqref="B108">
    <cfRule type="duplicateValues" dxfId="31" priority="30"/>
  </conditionalFormatting>
  <conditionalFormatting sqref="B109:B115">
    <cfRule type="duplicateValues" dxfId="30" priority="29"/>
  </conditionalFormatting>
  <conditionalFormatting sqref="B116">
    <cfRule type="duplicateValues" dxfId="29" priority="28"/>
  </conditionalFormatting>
  <conditionalFormatting sqref="B118">
    <cfRule type="duplicateValues" dxfId="28" priority="27"/>
  </conditionalFormatting>
  <conditionalFormatting sqref="B119:B139">
    <cfRule type="duplicateValues" dxfId="27" priority="26"/>
  </conditionalFormatting>
  <conditionalFormatting sqref="B140">
    <cfRule type="duplicateValues" dxfId="26" priority="25"/>
  </conditionalFormatting>
  <conditionalFormatting sqref="B142">
    <cfRule type="duplicateValues" dxfId="25" priority="24"/>
  </conditionalFormatting>
  <conditionalFormatting sqref="B143:B187">
    <cfRule type="duplicateValues" dxfId="24" priority="23"/>
  </conditionalFormatting>
  <conditionalFormatting sqref="B188">
    <cfRule type="duplicateValues" dxfId="23" priority="22"/>
  </conditionalFormatting>
  <conditionalFormatting sqref="B190">
    <cfRule type="duplicateValues" dxfId="22" priority="21"/>
  </conditionalFormatting>
  <conditionalFormatting sqref="B191:B199">
    <cfRule type="duplicateValues" dxfId="21" priority="20"/>
  </conditionalFormatting>
  <conditionalFormatting sqref="B200">
    <cfRule type="duplicateValues" dxfId="20" priority="19"/>
  </conditionalFormatting>
  <conditionalFormatting sqref="B202">
    <cfRule type="duplicateValues" dxfId="19" priority="18"/>
  </conditionalFormatting>
  <conditionalFormatting sqref="B203:B213">
    <cfRule type="duplicateValues" dxfId="18" priority="17"/>
  </conditionalFormatting>
  <conditionalFormatting sqref="B214">
    <cfRule type="duplicateValues" dxfId="17" priority="16"/>
  </conditionalFormatting>
  <conditionalFormatting sqref="B216">
    <cfRule type="duplicateValues" dxfId="16" priority="15"/>
  </conditionalFormatting>
  <conditionalFormatting sqref="B217:B232">
    <cfRule type="duplicateValues" dxfId="15" priority="14"/>
  </conditionalFormatting>
  <conditionalFormatting sqref="B233">
    <cfRule type="duplicateValues" dxfId="14" priority="13"/>
  </conditionalFormatting>
  <conditionalFormatting sqref="B235">
    <cfRule type="duplicateValues" dxfId="13" priority="12"/>
  </conditionalFormatting>
  <conditionalFormatting sqref="B236:B254 B256 B262 B269 B273">
    <cfRule type="duplicateValues" dxfId="12" priority="70"/>
  </conditionalFormatting>
  <conditionalFormatting sqref="B255">
    <cfRule type="duplicateValues" dxfId="11" priority="11"/>
  </conditionalFormatting>
  <conditionalFormatting sqref="B257">
    <cfRule type="duplicateValues" dxfId="10" priority="10"/>
  </conditionalFormatting>
  <conditionalFormatting sqref="B258:B260">
    <cfRule type="duplicateValues" dxfId="9" priority="9"/>
  </conditionalFormatting>
  <conditionalFormatting sqref="B261">
    <cfRule type="duplicateValues" dxfId="8" priority="8"/>
  </conditionalFormatting>
  <conditionalFormatting sqref="B263">
    <cfRule type="duplicateValues" dxfId="7" priority="7"/>
  </conditionalFormatting>
  <conditionalFormatting sqref="B264:B267">
    <cfRule type="duplicateValues" dxfId="6" priority="6"/>
  </conditionalFormatting>
  <conditionalFormatting sqref="B268">
    <cfRule type="duplicateValues" dxfId="5" priority="5"/>
  </conditionalFormatting>
  <conditionalFormatting sqref="B270">
    <cfRule type="duplicateValues" dxfId="4" priority="4"/>
  </conditionalFormatting>
  <conditionalFormatting sqref="B271">
    <cfRule type="duplicateValues" dxfId="3" priority="3"/>
  </conditionalFormatting>
  <conditionalFormatting sqref="B272">
    <cfRule type="duplicateValues" dxfId="2" priority="2"/>
  </conditionalFormatting>
  <conditionalFormatting sqref="B274:B280 B1:B4 B7:B11">
    <cfRule type="duplicateValues" dxfId="1" priority="67"/>
  </conditionalFormatting>
  <conditionalFormatting sqref="AP13:AP285">
    <cfRule type="cellIs" dxfId="0" priority="1" operator="greaterThan">
      <formula>100</formula>
    </cfRule>
  </conditionalFormatting>
  <pageMargins left="0.511811024" right="0.511811024" top="0.78740157499999996" bottom="0.78740157499999996" header="0.31496062000000002" footer="0.31496062000000002"/>
  <pageSetup paperSize="9" scale="40" orientation="landscape" r:id="rId1"/>
  <colBreaks count="1" manualBreakCount="1">
    <brk id="41" max="1048575" man="1"/>
  </colBreaks>
  <ignoredErrors>
    <ignoredError sqref="AN28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Domingues</dc:creator>
  <cp:lastModifiedBy>Vivian Drei</cp:lastModifiedBy>
  <cp:lastPrinted>2026-05-03T20:50:59Z</cp:lastPrinted>
  <dcterms:created xsi:type="dcterms:W3CDTF">2026-04-30T13:24:55Z</dcterms:created>
  <dcterms:modified xsi:type="dcterms:W3CDTF">2026-06-10T15:29:01Z</dcterms:modified>
</cp:coreProperties>
</file>