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aulo.rocha\Desktop\Temp\"/>
    </mc:Choice>
  </mc:AlternateContent>
  <bookViews>
    <workbookView xWindow="0" yWindow="0" windowWidth="7185" windowHeight="3330"/>
  </bookViews>
  <sheets>
    <sheet name="PCA - SECTI" sheetId="1" r:id="rId1"/>
    <sheet name="Com Bolsa Técnica" sheetId="2" state="hidden" r:id="rId2"/>
    <sheet name="Não mexer" sheetId="5" state="hidden" r:id="rId3"/>
  </sheets>
  <calcPr calcId="152511"/>
</workbook>
</file>

<file path=xl/calcChain.xml><?xml version="1.0" encoding="utf-8"?>
<calcChain xmlns="http://schemas.openxmlformats.org/spreadsheetml/2006/main">
  <c r="F271" i="5" l="1"/>
  <c r="E271" i="5"/>
  <c r="D271" i="5"/>
  <c r="C271" i="5"/>
  <c r="B271" i="5"/>
  <c r="A271" i="5"/>
  <c r="F270" i="5"/>
  <c r="E270" i="5"/>
  <c r="D270" i="5"/>
  <c r="C270" i="5"/>
  <c r="B270" i="5"/>
  <c r="A270" i="5"/>
  <c r="F269" i="5"/>
  <c r="E269" i="5"/>
  <c r="D269" i="5"/>
  <c r="C269" i="5"/>
  <c r="B269" i="5"/>
  <c r="A269" i="5"/>
  <c r="F268" i="5"/>
  <c r="E268" i="5"/>
  <c r="D268" i="5"/>
  <c r="C268" i="5"/>
  <c r="B268" i="5"/>
  <c r="A268" i="5"/>
  <c r="F267" i="5"/>
  <c r="E267" i="5"/>
  <c r="D267" i="5"/>
  <c r="C267" i="5"/>
  <c r="B267" i="5"/>
  <c r="A267" i="5"/>
  <c r="F266" i="5"/>
  <c r="E266" i="5"/>
  <c r="D266" i="5"/>
  <c r="C266" i="5"/>
  <c r="B266" i="5"/>
  <c r="A266" i="5"/>
  <c r="F265" i="5"/>
  <c r="E265" i="5"/>
  <c r="D265" i="5"/>
  <c r="C265" i="5"/>
  <c r="B265" i="5"/>
  <c r="A265" i="5"/>
  <c r="F264" i="5"/>
  <c r="E264" i="5"/>
  <c r="D264" i="5"/>
  <c r="C264" i="5"/>
  <c r="B264" i="5"/>
  <c r="A264" i="5"/>
  <c r="F263" i="5"/>
  <c r="E263" i="5"/>
  <c r="D263" i="5"/>
  <c r="C263" i="5"/>
  <c r="B263" i="5"/>
  <c r="A263" i="5"/>
  <c r="F262" i="5"/>
  <c r="E262" i="5"/>
  <c r="D262" i="5"/>
  <c r="C262" i="5"/>
  <c r="B262" i="5"/>
  <c r="A262" i="5"/>
  <c r="F261" i="5"/>
  <c r="E261" i="5"/>
  <c r="D261" i="5"/>
  <c r="C261" i="5"/>
  <c r="B261" i="5"/>
  <c r="A261" i="5"/>
  <c r="F260" i="5"/>
  <c r="E260" i="5"/>
  <c r="D260" i="5"/>
  <c r="C260" i="5"/>
  <c r="B260" i="5"/>
  <c r="A260" i="5"/>
  <c r="F259" i="5"/>
  <c r="E259" i="5"/>
  <c r="D259" i="5"/>
  <c r="C259" i="5"/>
  <c r="B259" i="5"/>
  <c r="A259" i="5"/>
  <c r="F258" i="5"/>
  <c r="E258" i="5"/>
  <c r="D258" i="5"/>
  <c r="C258" i="5"/>
  <c r="B258" i="5"/>
  <c r="A258" i="5"/>
  <c r="F257" i="5"/>
  <c r="E257" i="5"/>
  <c r="D257" i="5"/>
  <c r="C257" i="5"/>
  <c r="B257" i="5"/>
  <c r="A257" i="5"/>
  <c r="F256" i="5"/>
  <c r="E256" i="5"/>
  <c r="D256" i="5"/>
  <c r="C256" i="5"/>
  <c r="B256" i="5"/>
  <c r="A256" i="5"/>
  <c r="F255" i="5"/>
  <c r="E255" i="5"/>
  <c r="D255" i="5"/>
  <c r="C255" i="5"/>
  <c r="B255" i="5"/>
  <c r="A255" i="5"/>
  <c r="H254" i="5"/>
  <c r="G254" i="5"/>
  <c r="F254" i="5"/>
  <c r="E254" i="5"/>
  <c r="D254" i="5"/>
  <c r="C254" i="5"/>
  <c r="B254" i="5"/>
  <c r="A254" i="5"/>
  <c r="H253" i="5"/>
  <c r="G253" i="5"/>
  <c r="F253" i="5"/>
  <c r="E253" i="5"/>
  <c r="D253" i="5"/>
  <c r="C253" i="5"/>
  <c r="B253" i="5"/>
  <c r="A253" i="5"/>
  <c r="H252" i="5"/>
  <c r="G252" i="5"/>
  <c r="F252" i="5"/>
  <c r="E252" i="5"/>
  <c r="D252" i="5"/>
  <c r="C252" i="5"/>
  <c r="B252" i="5"/>
  <c r="A252" i="5"/>
  <c r="H251" i="5"/>
  <c r="G251" i="5"/>
  <c r="F251" i="5"/>
  <c r="E251" i="5"/>
  <c r="D251" i="5"/>
  <c r="C251" i="5"/>
  <c r="B251" i="5"/>
  <c r="A251" i="5"/>
  <c r="H250" i="5"/>
  <c r="G250" i="5"/>
  <c r="F250" i="5"/>
  <c r="E250" i="5"/>
  <c r="D250" i="5"/>
  <c r="C250" i="5"/>
  <c r="B250" i="5"/>
  <c r="A250" i="5"/>
  <c r="H249" i="5"/>
  <c r="G249" i="5"/>
  <c r="F249" i="5"/>
  <c r="E249" i="5"/>
  <c r="D249" i="5"/>
  <c r="C249" i="5"/>
  <c r="B249" i="5"/>
  <c r="A249" i="5"/>
  <c r="H248" i="5"/>
  <c r="G248" i="5"/>
  <c r="F248" i="5"/>
  <c r="E248" i="5"/>
  <c r="D248" i="5"/>
  <c r="C248" i="5"/>
  <c r="B248" i="5"/>
  <c r="A248" i="5"/>
  <c r="H247" i="5"/>
  <c r="G247" i="5"/>
  <c r="F247" i="5"/>
  <c r="E247" i="5"/>
  <c r="D247" i="5"/>
  <c r="C247" i="5"/>
  <c r="B247" i="5"/>
  <c r="A247" i="5"/>
  <c r="H246" i="5"/>
  <c r="G246" i="5"/>
  <c r="F246" i="5"/>
  <c r="E246" i="5"/>
  <c r="D246" i="5"/>
  <c r="C246" i="5"/>
  <c r="B246" i="5"/>
  <c r="A246" i="5"/>
  <c r="H245" i="5"/>
  <c r="G245" i="5"/>
  <c r="F245" i="5"/>
  <c r="E245" i="5"/>
  <c r="D245" i="5"/>
  <c r="C245" i="5"/>
  <c r="B245" i="5"/>
  <c r="A245" i="5"/>
  <c r="H244" i="5"/>
  <c r="G244" i="5"/>
  <c r="F244" i="5"/>
  <c r="E244" i="5"/>
  <c r="D244" i="5"/>
  <c r="C244" i="5"/>
  <c r="B244" i="5"/>
  <c r="A244" i="5"/>
  <c r="H243" i="5"/>
  <c r="G243" i="5"/>
  <c r="F243" i="5"/>
  <c r="E243" i="5"/>
  <c r="D243" i="5"/>
  <c r="C243" i="5"/>
  <c r="B243" i="5"/>
  <c r="A243" i="5"/>
  <c r="H242" i="5"/>
  <c r="G242" i="5"/>
  <c r="F242" i="5"/>
  <c r="E242" i="5"/>
  <c r="D242" i="5"/>
  <c r="C242" i="5"/>
  <c r="B242" i="5"/>
  <c r="A242" i="5"/>
  <c r="H241" i="5"/>
  <c r="G241" i="5"/>
  <c r="F241" i="5"/>
  <c r="E241" i="5"/>
  <c r="D241" i="5"/>
  <c r="C241" i="5"/>
  <c r="B241" i="5"/>
  <c r="A241" i="5"/>
  <c r="H240" i="5"/>
  <c r="G240" i="5"/>
  <c r="F240" i="5"/>
  <c r="E240" i="5"/>
  <c r="D240" i="5"/>
  <c r="C240" i="5"/>
  <c r="B240" i="5"/>
  <c r="A240" i="5"/>
  <c r="H239" i="5"/>
  <c r="G239" i="5"/>
  <c r="F239" i="5"/>
  <c r="E239" i="5"/>
  <c r="D239" i="5"/>
  <c r="C239" i="5"/>
  <c r="B239" i="5"/>
  <c r="A239" i="5"/>
  <c r="H238" i="5"/>
  <c r="G238" i="5"/>
  <c r="F238" i="5"/>
  <c r="E238" i="5"/>
  <c r="D238" i="5"/>
  <c r="C238" i="5"/>
  <c r="B238" i="5"/>
  <c r="A238" i="5"/>
  <c r="H237" i="5"/>
  <c r="G237" i="5"/>
  <c r="F237" i="5"/>
  <c r="E237" i="5"/>
  <c r="D237" i="5"/>
  <c r="C237" i="5"/>
  <c r="B237" i="5"/>
  <c r="A237" i="5"/>
  <c r="H236" i="5"/>
  <c r="G236" i="5"/>
  <c r="F236" i="5"/>
  <c r="E236" i="5"/>
  <c r="D236" i="5"/>
  <c r="C236" i="5"/>
  <c r="B236" i="5"/>
  <c r="A236" i="5"/>
  <c r="H235" i="5"/>
  <c r="G235" i="5"/>
  <c r="F235" i="5"/>
  <c r="E235" i="5"/>
  <c r="D235" i="5"/>
  <c r="C235" i="5"/>
  <c r="B235" i="5"/>
  <c r="A235" i="5"/>
  <c r="H234" i="5"/>
  <c r="G234" i="5"/>
  <c r="F234" i="5"/>
  <c r="E234" i="5"/>
  <c r="D234" i="5"/>
  <c r="C234" i="5"/>
  <c r="B234" i="5"/>
  <c r="A234" i="5"/>
  <c r="H233" i="5"/>
  <c r="G233" i="5"/>
  <c r="F233" i="5"/>
  <c r="E233" i="5"/>
  <c r="D233" i="5"/>
  <c r="C233" i="5"/>
  <c r="B233" i="5"/>
  <c r="A233" i="5"/>
  <c r="H232" i="5"/>
  <c r="G232" i="5"/>
  <c r="F232" i="5"/>
  <c r="E232" i="5"/>
  <c r="D232" i="5"/>
  <c r="C232" i="5"/>
  <c r="B232" i="5"/>
  <c r="A232" i="5"/>
  <c r="H231" i="5"/>
  <c r="G231" i="5"/>
  <c r="F231" i="5"/>
  <c r="E231" i="5"/>
  <c r="D231" i="5"/>
  <c r="C231" i="5"/>
  <c r="B231" i="5"/>
  <c r="A231" i="5"/>
  <c r="H230" i="5"/>
  <c r="G230" i="5"/>
  <c r="F230" i="5"/>
  <c r="E230" i="5"/>
  <c r="D230" i="5"/>
  <c r="C230" i="5"/>
  <c r="B230" i="5"/>
  <c r="A230" i="5"/>
  <c r="H229" i="5"/>
  <c r="G229" i="5"/>
  <c r="F229" i="5"/>
  <c r="E229" i="5"/>
  <c r="D229" i="5"/>
  <c r="C229" i="5"/>
  <c r="B229" i="5"/>
  <c r="A229" i="5"/>
  <c r="H228" i="5"/>
  <c r="G228" i="5"/>
  <c r="F228" i="5"/>
  <c r="E228" i="5"/>
  <c r="D228" i="5"/>
  <c r="C228" i="5"/>
  <c r="B228" i="5"/>
  <c r="A228" i="5"/>
  <c r="H227" i="5"/>
  <c r="G227" i="5"/>
  <c r="F227" i="5"/>
  <c r="E227" i="5"/>
  <c r="D227" i="5"/>
  <c r="C227" i="5"/>
  <c r="B227" i="5"/>
  <c r="A227" i="5"/>
  <c r="H226" i="5"/>
  <c r="G226" i="5"/>
  <c r="F226" i="5"/>
  <c r="E226" i="5"/>
  <c r="D226" i="5"/>
  <c r="C226" i="5"/>
  <c r="B226" i="5"/>
  <c r="A226" i="5"/>
  <c r="H225" i="5"/>
  <c r="G225" i="5"/>
  <c r="F225" i="5"/>
  <c r="E225" i="5"/>
  <c r="D225" i="5"/>
  <c r="C225" i="5"/>
  <c r="B225" i="5"/>
  <c r="A225" i="5"/>
  <c r="H224" i="5"/>
  <c r="G224" i="5"/>
  <c r="F224" i="5"/>
  <c r="E224" i="5"/>
  <c r="D224" i="5"/>
  <c r="C224" i="5"/>
  <c r="B224" i="5"/>
  <c r="A224" i="5"/>
  <c r="H223" i="5"/>
  <c r="G223" i="5"/>
  <c r="F223" i="5"/>
  <c r="E223" i="5"/>
  <c r="D223" i="5"/>
  <c r="C223" i="5"/>
  <c r="B223" i="5"/>
  <c r="A223" i="5"/>
  <c r="H222" i="5"/>
  <c r="G222" i="5"/>
  <c r="F222" i="5"/>
  <c r="E222" i="5"/>
  <c r="D222" i="5"/>
  <c r="C222" i="5"/>
  <c r="B222" i="5"/>
  <c r="A222" i="5"/>
  <c r="H221" i="5"/>
  <c r="G221" i="5"/>
  <c r="F221" i="5"/>
  <c r="E221" i="5"/>
  <c r="D221" i="5"/>
  <c r="C221" i="5"/>
  <c r="B221" i="5"/>
  <c r="A221" i="5"/>
  <c r="H220" i="5"/>
  <c r="G220" i="5"/>
  <c r="F220" i="5"/>
  <c r="E220" i="5"/>
  <c r="D220" i="5"/>
  <c r="C220" i="5"/>
  <c r="B220" i="5"/>
  <c r="A220" i="5"/>
  <c r="H219" i="5"/>
  <c r="G219" i="5"/>
  <c r="F219" i="5"/>
  <c r="E219" i="5"/>
  <c r="D219" i="5"/>
  <c r="C219" i="5"/>
  <c r="B219" i="5"/>
  <c r="A219" i="5"/>
  <c r="H218" i="5"/>
  <c r="G218" i="5"/>
  <c r="F218" i="5"/>
  <c r="E218" i="5"/>
  <c r="D218" i="5"/>
  <c r="C218" i="5"/>
  <c r="B218" i="5"/>
  <c r="A218" i="5"/>
  <c r="H217" i="5"/>
  <c r="G217" i="5"/>
  <c r="F217" i="5"/>
  <c r="E217" i="5"/>
  <c r="D217" i="5"/>
  <c r="C217" i="5"/>
  <c r="B217" i="5"/>
  <c r="A217" i="5"/>
  <c r="H216" i="5"/>
  <c r="G216" i="5"/>
  <c r="F216" i="5"/>
  <c r="E216" i="5"/>
  <c r="D216" i="5"/>
  <c r="C216" i="5"/>
  <c r="B216" i="5"/>
  <c r="A216" i="5"/>
  <c r="H215" i="5"/>
  <c r="G215" i="5"/>
  <c r="F215" i="5"/>
  <c r="E215" i="5"/>
  <c r="D215" i="5"/>
  <c r="C215" i="5"/>
  <c r="B215" i="5"/>
  <c r="A215" i="5"/>
  <c r="H214" i="5"/>
  <c r="G214" i="5"/>
  <c r="F214" i="5"/>
  <c r="E214" i="5"/>
  <c r="D214" i="5"/>
  <c r="C214" i="5"/>
  <c r="B214" i="5"/>
  <c r="A214" i="5"/>
  <c r="H213" i="5"/>
  <c r="G213" i="5"/>
  <c r="F213" i="5"/>
  <c r="E213" i="5"/>
  <c r="D213" i="5"/>
  <c r="C213" i="5"/>
  <c r="B213" i="5"/>
  <c r="A213" i="5"/>
  <c r="H212" i="5"/>
  <c r="G212" i="5"/>
  <c r="F212" i="5"/>
  <c r="E212" i="5"/>
  <c r="D212" i="5"/>
  <c r="C212" i="5"/>
  <c r="B212" i="5"/>
  <c r="A212" i="5"/>
  <c r="H211" i="5"/>
  <c r="G211" i="5"/>
  <c r="F211" i="5"/>
  <c r="E211" i="5"/>
  <c r="D211" i="5"/>
  <c r="C211" i="5"/>
  <c r="B211" i="5"/>
  <c r="A211" i="5"/>
  <c r="H210" i="5"/>
  <c r="G210" i="5"/>
  <c r="F210" i="5"/>
  <c r="E210" i="5"/>
  <c r="D210" i="5"/>
  <c r="C210" i="5"/>
  <c r="B210" i="5"/>
  <c r="A210" i="5"/>
  <c r="H209" i="5"/>
  <c r="G209" i="5"/>
  <c r="F209" i="5"/>
  <c r="E209" i="5"/>
  <c r="D209" i="5"/>
  <c r="C209" i="5"/>
  <c r="B209" i="5"/>
  <c r="A209" i="5"/>
  <c r="H208" i="5"/>
  <c r="G208" i="5"/>
  <c r="F208" i="5"/>
  <c r="E208" i="5"/>
  <c r="D208" i="5"/>
  <c r="C208" i="5"/>
  <c r="B208" i="5"/>
  <c r="A208" i="5"/>
  <c r="H207" i="5"/>
  <c r="G207" i="5"/>
  <c r="F207" i="5"/>
  <c r="E207" i="5"/>
  <c r="D207" i="5"/>
  <c r="C207" i="5"/>
  <c r="B207" i="5"/>
  <c r="A207" i="5"/>
  <c r="H206" i="5"/>
  <c r="G206" i="5"/>
  <c r="F206" i="5"/>
  <c r="E206" i="5"/>
  <c r="D206" i="5"/>
  <c r="C206" i="5"/>
  <c r="B206" i="5"/>
  <c r="A206" i="5"/>
  <c r="H205" i="5"/>
  <c r="G205" i="5"/>
  <c r="F205" i="5"/>
  <c r="E205" i="5"/>
  <c r="D205" i="5"/>
  <c r="C205" i="5"/>
  <c r="B205" i="5"/>
  <c r="A205" i="5"/>
  <c r="H204" i="5"/>
  <c r="G204" i="5"/>
  <c r="F204" i="5"/>
  <c r="E204" i="5"/>
  <c r="D204" i="5"/>
  <c r="C204" i="5"/>
  <c r="B204" i="5"/>
  <c r="A204" i="5"/>
  <c r="H203" i="5"/>
  <c r="G203" i="5"/>
  <c r="F203" i="5"/>
  <c r="E203" i="5"/>
  <c r="D203" i="5"/>
  <c r="C203" i="5"/>
  <c r="B203" i="5"/>
  <c r="A203" i="5"/>
  <c r="H202" i="5"/>
  <c r="G202" i="5"/>
  <c r="F202" i="5"/>
  <c r="E202" i="5"/>
  <c r="D202" i="5"/>
  <c r="C202" i="5"/>
  <c r="B202" i="5"/>
  <c r="A202" i="5"/>
  <c r="H201" i="5"/>
  <c r="G201" i="5"/>
  <c r="F201" i="5"/>
  <c r="E201" i="5"/>
  <c r="D201" i="5"/>
  <c r="C201" i="5"/>
  <c r="B201" i="5"/>
  <c r="A201" i="5"/>
  <c r="H200" i="5"/>
  <c r="G200" i="5"/>
  <c r="F200" i="5"/>
  <c r="E200" i="5"/>
  <c r="D200" i="5"/>
  <c r="C200" i="5"/>
  <c r="B200" i="5"/>
  <c r="A200" i="5"/>
  <c r="H199" i="5"/>
  <c r="G199" i="5"/>
  <c r="F199" i="5"/>
  <c r="E199" i="5"/>
  <c r="D199" i="5"/>
  <c r="C199" i="5"/>
  <c r="B199" i="5"/>
  <c r="A199" i="5"/>
  <c r="H198" i="5"/>
  <c r="G198" i="5"/>
  <c r="F198" i="5"/>
  <c r="E198" i="5"/>
  <c r="D198" i="5"/>
  <c r="C198" i="5"/>
  <c r="B198" i="5"/>
  <c r="A198" i="5"/>
  <c r="H197" i="5"/>
  <c r="G197" i="5"/>
  <c r="F197" i="5"/>
  <c r="E197" i="5"/>
  <c r="D197" i="5"/>
  <c r="C197" i="5"/>
  <c r="B197" i="5"/>
  <c r="A197" i="5"/>
  <c r="H196" i="5"/>
  <c r="G196" i="5"/>
  <c r="F196" i="5"/>
  <c r="E196" i="5"/>
  <c r="D196" i="5"/>
  <c r="C196" i="5"/>
  <c r="B196" i="5"/>
  <c r="A196" i="5"/>
  <c r="H195" i="5"/>
  <c r="G195" i="5"/>
  <c r="F195" i="5"/>
  <c r="E195" i="5"/>
  <c r="D195" i="5"/>
  <c r="C195" i="5"/>
  <c r="B195" i="5"/>
  <c r="A195" i="5"/>
  <c r="H194" i="5"/>
  <c r="G194" i="5"/>
  <c r="F194" i="5"/>
  <c r="E194" i="5"/>
  <c r="D194" i="5"/>
  <c r="C194" i="5"/>
  <c r="B194" i="5"/>
  <c r="A194" i="5"/>
  <c r="H193" i="5"/>
  <c r="G193" i="5"/>
  <c r="F193" i="5"/>
  <c r="E193" i="5"/>
  <c r="D193" i="5"/>
  <c r="C193" i="5"/>
  <c r="B193" i="5"/>
  <c r="A193" i="5"/>
  <c r="H192" i="5"/>
  <c r="G192" i="5"/>
  <c r="F192" i="5"/>
  <c r="E192" i="5"/>
  <c r="D192" i="5"/>
  <c r="C192" i="5"/>
  <c r="B192" i="5"/>
  <c r="A192" i="5"/>
  <c r="H191" i="5"/>
  <c r="G191" i="5"/>
  <c r="F191" i="5"/>
  <c r="E191" i="5"/>
  <c r="D191" i="5"/>
  <c r="C191" i="5"/>
  <c r="B191" i="5"/>
  <c r="A191" i="5"/>
  <c r="H190" i="5"/>
  <c r="G190" i="5"/>
  <c r="F190" i="5"/>
  <c r="E190" i="5"/>
  <c r="D190" i="5"/>
  <c r="C190" i="5"/>
  <c r="B190" i="5"/>
  <c r="A190" i="5"/>
  <c r="H189" i="5"/>
  <c r="G189" i="5"/>
  <c r="F189" i="5"/>
  <c r="E189" i="5"/>
  <c r="D189" i="5"/>
  <c r="C189" i="5"/>
  <c r="B189" i="5"/>
  <c r="A189" i="5"/>
  <c r="H188" i="5"/>
  <c r="G188" i="5"/>
  <c r="F188" i="5"/>
  <c r="E188" i="5"/>
  <c r="D188" i="5"/>
  <c r="C188" i="5"/>
  <c r="B188" i="5"/>
  <c r="A188" i="5"/>
  <c r="H187" i="5"/>
  <c r="G187" i="5"/>
  <c r="F187" i="5"/>
  <c r="E187" i="5"/>
  <c r="D187" i="5"/>
  <c r="C187" i="5"/>
  <c r="B187" i="5"/>
  <c r="A187" i="5"/>
  <c r="H186" i="5"/>
  <c r="G186" i="5"/>
  <c r="F186" i="5"/>
  <c r="E186" i="5"/>
  <c r="D186" i="5"/>
  <c r="C186" i="5"/>
  <c r="B186" i="5"/>
  <c r="A186" i="5"/>
  <c r="H185" i="5"/>
  <c r="G185" i="5"/>
  <c r="F185" i="5"/>
  <c r="E185" i="5"/>
  <c r="D185" i="5"/>
  <c r="C185" i="5"/>
  <c r="B185" i="5"/>
  <c r="A185" i="5"/>
  <c r="H184" i="5"/>
  <c r="G184" i="5"/>
  <c r="F184" i="5"/>
  <c r="E184" i="5"/>
  <c r="D184" i="5"/>
  <c r="C184" i="5"/>
  <c r="B184" i="5"/>
  <c r="A184" i="5"/>
  <c r="H183" i="5"/>
  <c r="G183" i="5"/>
  <c r="F183" i="5"/>
  <c r="E183" i="5"/>
  <c r="D183" i="5"/>
  <c r="C183" i="5"/>
  <c r="B183" i="5"/>
  <c r="A183" i="5"/>
  <c r="H182" i="5"/>
  <c r="G182" i="5"/>
  <c r="F182" i="5"/>
  <c r="E182" i="5"/>
  <c r="D182" i="5"/>
  <c r="C182" i="5"/>
  <c r="B182" i="5"/>
  <c r="A182" i="5"/>
  <c r="H181" i="5"/>
  <c r="G181" i="5"/>
  <c r="F181" i="5"/>
  <c r="E181" i="5"/>
  <c r="D181" i="5"/>
  <c r="C181" i="5"/>
  <c r="B181" i="5"/>
  <c r="A181" i="5"/>
  <c r="H180" i="5"/>
  <c r="G180" i="5"/>
  <c r="F180" i="5"/>
  <c r="E180" i="5"/>
  <c r="D180" i="5"/>
  <c r="C180" i="5"/>
  <c r="B180" i="5"/>
  <c r="A180" i="5"/>
  <c r="H179" i="5"/>
  <c r="G179" i="5"/>
  <c r="F179" i="5"/>
  <c r="E179" i="5"/>
  <c r="D179" i="5"/>
  <c r="C179" i="5"/>
  <c r="B179" i="5"/>
  <c r="A179" i="5"/>
  <c r="H178" i="5"/>
  <c r="G178" i="5"/>
  <c r="F178" i="5"/>
  <c r="E178" i="5"/>
  <c r="D178" i="5"/>
  <c r="C178" i="5"/>
  <c r="B178" i="5"/>
  <c r="A178" i="5"/>
  <c r="H177" i="5"/>
  <c r="G177" i="5"/>
  <c r="F177" i="5"/>
  <c r="E177" i="5"/>
  <c r="D177" i="5"/>
  <c r="C177" i="5"/>
  <c r="B177" i="5"/>
  <c r="A177" i="5"/>
  <c r="H176" i="5"/>
  <c r="G176" i="5"/>
  <c r="F176" i="5"/>
  <c r="E176" i="5"/>
  <c r="D176" i="5"/>
  <c r="C176" i="5"/>
  <c r="B176" i="5"/>
  <c r="A176" i="5"/>
  <c r="H175" i="5"/>
  <c r="G175" i="5"/>
  <c r="F175" i="5"/>
  <c r="E175" i="5"/>
  <c r="D175" i="5"/>
  <c r="C175" i="5"/>
  <c r="B175" i="5"/>
  <c r="A175" i="5"/>
  <c r="H174" i="5"/>
  <c r="G174" i="5"/>
  <c r="F174" i="5"/>
  <c r="E174" i="5"/>
  <c r="D174" i="5"/>
  <c r="C174" i="5"/>
  <c r="B174" i="5"/>
  <c r="A174" i="5"/>
  <c r="H173" i="5"/>
  <c r="G173" i="5"/>
  <c r="F173" i="5"/>
  <c r="E173" i="5"/>
  <c r="D173" i="5"/>
  <c r="C173" i="5"/>
  <c r="B173" i="5"/>
  <c r="A173" i="5"/>
  <c r="H172" i="5"/>
  <c r="G172" i="5"/>
  <c r="F172" i="5"/>
  <c r="E172" i="5"/>
  <c r="D172" i="5"/>
  <c r="C172" i="5"/>
  <c r="B172" i="5"/>
  <c r="A172" i="5"/>
  <c r="H171" i="5"/>
  <c r="G171" i="5"/>
  <c r="F171" i="5"/>
  <c r="E171" i="5"/>
  <c r="D171" i="5"/>
  <c r="C171" i="5"/>
  <c r="B171" i="5"/>
  <c r="A171" i="5"/>
  <c r="H170" i="5"/>
  <c r="G170" i="5"/>
  <c r="F170" i="5"/>
  <c r="E170" i="5"/>
  <c r="D170" i="5"/>
  <c r="C170" i="5"/>
  <c r="B170" i="5"/>
  <c r="A170" i="5"/>
  <c r="H169" i="5"/>
  <c r="G169" i="5"/>
  <c r="F169" i="5"/>
  <c r="E169" i="5"/>
  <c r="D169" i="5"/>
  <c r="C169" i="5"/>
  <c r="B169" i="5"/>
  <c r="A169" i="5"/>
  <c r="H168" i="5"/>
  <c r="G168" i="5"/>
  <c r="F168" i="5"/>
  <c r="E168" i="5"/>
  <c r="D168" i="5"/>
  <c r="C168" i="5"/>
  <c r="B168" i="5"/>
  <c r="A168" i="5"/>
  <c r="H167" i="5"/>
  <c r="G167" i="5"/>
  <c r="F167" i="5"/>
  <c r="E167" i="5"/>
  <c r="D167" i="5"/>
  <c r="C167" i="5"/>
  <c r="B167" i="5"/>
  <c r="A167" i="5"/>
  <c r="H166" i="5"/>
  <c r="G166" i="5"/>
  <c r="F166" i="5"/>
  <c r="E166" i="5"/>
  <c r="D166" i="5"/>
  <c r="C166" i="5"/>
  <c r="B166" i="5"/>
  <c r="A166" i="5"/>
  <c r="H165" i="5"/>
  <c r="G165" i="5"/>
  <c r="F165" i="5"/>
  <c r="E165" i="5"/>
  <c r="D165" i="5"/>
  <c r="C165" i="5"/>
  <c r="B165" i="5"/>
  <c r="A165" i="5"/>
  <c r="H164" i="5"/>
  <c r="G164" i="5"/>
  <c r="F164" i="5"/>
  <c r="E164" i="5"/>
  <c r="D164" i="5"/>
  <c r="C164" i="5"/>
  <c r="B164" i="5"/>
  <c r="A164" i="5"/>
  <c r="H163" i="5"/>
  <c r="G163" i="5"/>
  <c r="F163" i="5"/>
  <c r="E163" i="5"/>
  <c r="D163" i="5"/>
  <c r="C163" i="5"/>
  <c r="B163" i="5"/>
  <c r="A163" i="5"/>
  <c r="H162" i="5"/>
  <c r="G162" i="5"/>
  <c r="F162" i="5"/>
  <c r="E162" i="5"/>
  <c r="D162" i="5"/>
  <c r="C162" i="5"/>
  <c r="B162" i="5"/>
  <c r="A162" i="5"/>
  <c r="H161" i="5"/>
  <c r="G161" i="5"/>
  <c r="F161" i="5"/>
  <c r="E161" i="5"/>
  <c r="D161" i="5"/>
  <c r="C161" i="5"/>
  <c r="B161" i="5"/>
  <c r="A161" i="5"/>
  <c r="H160" i="5"/>
  <c r="G160" i="5"/>
  <c r="F160" i="5"/>
  <c r="E160" i="5"/>
  <c r="D160" i="5"/>
  <c r="C160" i="5"/>
  <c r="B160" i="5"/>
  <c r="A160" i="5"/>
  <c r="H159" i="5"/>
  <c r="G159" i="5"/>
  <c r="F159" i="5"/>
  <c r="E159" i="5"/>
  <c r="D159" i="5"/>
  <c r="C159" i="5"/>
  <c r="B159" i="5"/>
  <c r="A159" i="5"/>
  <c r="H158" i="5"/>
  <c r="G158" i="5"/>
  <c r="F158" i="5"/>
  <c r="E158" i="5"/>
  <c r="D158" i="5"/>
  <c r="C158" i="5"/>
  <c r="B158" i="5"/>
  <c r="A158" i="5"/>
  <c r="H157" i="5"/>
  <c r="G157" i="5"/>
  <c r="F157" i="5"/>
  <c r="E157" i="5"/>
  <c r="D157" i="5"/>
  <c r="C157" i="5"/>
  <c r="B157" i="5"/>
  <c r="A157" i="5"/>
  <c r="H156" i="5"/>
  <c r="G156" i="5"/>
  <c r="F156" i="5"/>
  <c r="E156" i="5"/>
  <c r="D156" i="5"/>
  <c r="C156" i="5"/>
  <c r="B156" i="5"/>
  <c r="A156" i="5"/>
  <c r="H155" i="5"/>
  <c r="G155" i="5"/>
  <c r="F155" i="5"/>
  <c r="E155" i="5"/>
  <c r="D155" i="5"/>
  <c r="C155" i="5"/>
  <c r="B155" i="5"/>
  <c r="A155" i="5"/>
  <c r="H154" i="5"/>
  <c r="G154" i="5"/>
  <c r="F154" i="5"/>
  <c r="E154" i="5"/>
  <c r="D154" i="5"/>
  <c r="C154" i="5"/>
  <c r="B154" i="5"/>
  <c r="A154" i="5"/>
  <c r="H153" i="5"/>
  <c r="G153" i="5"/>
  <c r="F153" i="5"/>
  <c r="E153" i="5"/>
  <c r="D153" i="5"/>
  <c r="C153" i="5"/>
  <c r="B153" i="5"/>
  <c r="A153" i="5"/>
  <c r="H152" i="5"/>
  <c r="G152" i="5"/>
  <c r="F152" i="5"/>
  <c r="E152" i="5"/>
  <c r="D152" i="5"/>
  <c r="C152" i="5"/>
  <c r="B152" i="5"/>
  <c r="A152" i="5"/>
  <c r="H151" i="5"/>
  <c r="G151" i="5"/>
  <c r="F151" i="5"/>
  <c r="E151" i="5"/>
  <c r="D151" i="5"/>
  <c r="C151" i="5"/>
  <c r="B151" i="5"/>
  <c r="A151" i="5"/>
  <c r="H150" i="5"/>
  <c r="G150" i="5"/>
  <c r="F150" i="5"/>
  <c r="E150" i="5"/>
  <c r="D150" i="5"/>
  <c r="C150" i="5"/>
  <c r="B150" i="5"/>
  <c r="A150" i="5"/>
  <c r="H149" i="5"/>
  <c r="G149" i="5"/>
  <c r="F149" i="5"/>
  <c r="E149" i="5"/>
  <c r="D149" i="5"/>
  <c r="C149" i="5"/>
  <c r="B149" i="5"/>
  <c r="A149" i="5"/>
  <c r="H148" i="5"/>
  <c r="G148" i="5"/>
  <c r="F148" i="5"/>
  <c r="E148" i="5"/>
  <c r="D148" i="5"/>
  <c r="C148" i="5"/>
  <c r="B148" i="5"/>
  <c r="A148" i="5"/>
  <c r="H147" i="5"/>
  <c r="G147" i="5"/>
  <c r="F147" i="5"/>
  <c r="E147" i="5"/>
  <c r="D147" i="5"/>
  <c r="C147" i="5"/>
  <c r="B147" i="5"/>
  <c r="A147" i="5"/>
  <c r="H146" i="5"/>
  <c r="G146" i="5"/>
  <c r="F146" i="5"/>
  <c r="E146" i="5"/>
  <c r="D146" i="5"/>
  <c r="C146" i="5"/>
  <c r="B146" i="5"/>
  <c r="A146" i="5"/>
  <c r="H145" i="5"/>
  <c r="G145" i="5"/>
  <c r="F145" i="5"/>
  <c r="E145" i="5"/>
  <c r="D145" i="5"/>
  <c r="C145" i="5"/>
  <c r="B145" i="5"/>
  <c r="A145" i="5"/>
  <c r="H144" i="5"/>
  <c r="G144" i="5"/>
  <c r="F144" i="5"/>
  <c r="E144" i="5"/>
  <c r="D144" i="5"/>
  <c r="C144" i="5"/>
  <c r="B144" i="5"/>
  <c r="A144" i="5"/>
  <c r="H143" i="5"/>
  <c r="G143" i="5"/>
  <c r="F143" i="5"/>
  <c r="E143" i="5"/>
  <c r="D143" i="5"/>
  <c r="C143" i="5"/>
  <c r="B143" i="5"/>
  <c r="A143" i="5"/>
  <c r="H142" i="5"/>
  <c r="G142" i="5"/>
  <c r="F142" i="5"/>
  <c r="E142" i="5"/>
  <c r="D142" i="5"/>
  <c r="C142" i="5"/>
  <c r="B142" i="5"/>
  <c r="A142" i="5"/>
  <c r="H141" i="5"/>
  <c r="G141" i="5"/>
  <c r="F141" i="5"/>
  <c r="E141" i="5"/>
  <c r="D141" i="5"/>
  <c r="C141" i="5"/>
  <c r="B141" i="5"/>
  <c r="A141" i="5"/>
  <c r="H140" i="5"/>
  <c r="G140" i="5"/>
  <c r="F140" i="5"/>
  <c r="E140" i="5"/>
  <c r="D140" i="5"/>
  <c r="C140" i="5"/>
  <c r="B140" i="5"/>
  <c r="A140" i="5"/>
  <c r="H139" i="5"/>
  <c r="G139" i="5"/>
  <c r="F139" i="5"/>
  <c r="E139" i="5"/>
  <c r="D139" i="5"/>
  <c r="C139" i="5"/>
  <c r="B139" i="5"/>
  <c r="A139" i="5"/>
  <c r="H138" i="5"/>
  <c r="G138" i="5"/>
  <c r="F138" i="5"/>
  <c r="E138" i="5"/>
  <c r="D138" i="5"/>
  <c r="C138" i="5"/>
  <c r="B138" i="5"/>
  <c r="A138" i="5"/>
  <c r="H137" i="5"/>
  <c r="G137" i="5"/>
  <c r="F137" i="5"/>
  <c r="E137" i="5"/>
  <c r="D137" i="5"/>
  <c r="C137" i="5"/>
  <c r="B137" i="5"/>
  <c r="A137" i="5"/>
  <c r="H136" i="5"/>
  <c r="G136" i="5"/>
  <c r="F136" i="5"/>
  <c r="E136" i="5"/>
  <c r="D136" i="5"/>
  <c r="C136" i="5"/>
  <c r="B136" i="5"/>
  <c r="A136" i="5"/>
  <c r="H135" i="5"/>
  <c r="G135" i="5"/>
  <c r="F135" i="5"/>
  <c r="E135" i="5"/>
  <c r="D135" i="5"/>
  <c r="C135" i="5"/>
  <c r="B135" i="5"/>
  <c r="A135" i="5"/>
  <c r="H134" i="5"/>
  <c r="G134" i="5"/>
  <c r="F134" i="5"/>
  <c r="E134" i="5"/>
  <c r="D134" i="5"/>
  <c r="C134" i="5"/>
  <c r="B134" i="5"/>
  <c r="A134" i="5"/>
  <c r="H133" i="5"/>
  <c r="G133" i="5"/>
  <c r="F133" i="5"/>
  <c r="E133" i="5"/>
  <c r="D133" i="5"/>
  <c r="C133" i="5"/>
  <c r="B133" i="5"/>
  <c r="A133" i="5"/>
  <c r="H132" i="5"/>
  <c r="G132" i="5"/>
  <c r="F132" i="5"/>
  <c r="E132" i="5"/>
  <c r="D132" i="5"/>
  <c r="C132" i="5"/>
  <c r="B132" i="5"/>
  <c r="A132" i="5"/>
  <c r="H131" i="5"/>
  <c r="G131" i="5"/>
  <c r="F131" i="5"/>
  <c r="E131" i="5"/>
  <c r="D131" i="5"/>
  <c r="C131" i="5"/>
  <c r="B131" i="5"/>
  <c r="A131" i="5"/>
  <c r="H130" i="5"/>
  <c r="G130" i="5"/>
  <c r="F130" i="5"/>
  <c r="E130" i="5"/>
  <c r="D130" i="5"/>
  <c r="C130" i="5"/>
  <c r="B130" i="5"/>
  <c r="A130" i="5"/>
  <c r="H129" i="5"/>
  <c r="G129" i="5"/>
  <c r="F129" i="5"/>
  <c r="E129" i="5"/>
  <c r="D129" i="5"/>
  <c r="C129" i="5"/>
  <c r="B129" i="5"/>
  <c r="A129" i="5"/>
  <c r="H128" i="5"/>
  <c r="G128" i="5"/>
  <c r="F128" i="5"/>
  <c r="E128" i="5"/>
  <c r="D128" i="5"/>
  <c r="C128" i="5"/>
  <c r="B128" i="5"/>
  <c r="A128" i="5"/>
  <c r="H127" i="5"/>
  <c r="G127" i="5"/>
  <c r="F127" i="5"/>
  <c r="E127" i="5"/>
  <c r="D127" i="5"/>
  <c r="C127" i="5"/>
  <c r="B127" i="5"/>
  <c r="A127" i="5"/>
  <c r="H126" i="5"/>
  <c r="G126" i="5"/>
  <c r="F126" i="5"/>
  <c r="E126" i="5"/>
  <c r="D126" i="5"/>
  <c r="C126" i="5"/>
  <c r="B126" i="5"/>
  <c r="A126" i="5"/>
  <c r="H125" i="5"/>
  <c r="G125" i="5"/>
  <c r="F125" i="5"/>
  <c r="E125" i="5"/>
  <c r="D125" i="5"/>
  <c r="C125" i="5"/>
  <c r="B125" i="5"/>
  <c r="A125" i="5"/>
  <c r="H124" i="5"/>
  <c r="G124" i="5"/>
  <c r="F124" i="5"/>
  <c r="E124" i="5"/>
  <c r="D124" i="5"/>
  <c r="C124" i="5"/>
  <c r="B124" i="5"/>
  <c r="A124" i="5"/>
  <c r="H123" i="5"/>
  <c r="G123" i="5"/>
  <c r="F123" i="5"/>
  <c r="E123" i="5"/>
  <c r="D123" i="5"/>
  <c r="C123" i="5"/>
  <c r="B123" i="5"/>
  <c r="A123" i="5"/>
  <c r="H122" i="5"/>
  <c r="G122" i="5"/>
  <c r="F122" i="5"/>
  <c r="E122" i="5"/>
  <c r="D122" i="5"/>
  <c r="C122" i="5"/>
  <c r="B122" i="5"/>
  <c r="A122" i="5"/>
  <c r="H121" i="5"/>
  <c r="G121" i="5"/>
  <c r="F121" i="5"/>
  <c r="E121" i="5"/>
  <c r="D121" i="5"/>
  <c r="C121" i="5"/>
  <c r="B121" i="5"/>
  <c r="A121" i="5"/>
  <c r="H120" i="5"/>
  <c r="G120" i="5"/>
  <c r="F120" i="5"/>
  <c r="E120" i="5"/>
  <c r="D120" i="5"/>
  <c r="C120" i="5"/>
  <c r="B120" i="5"/>
  <c r="A120" i="5"/>
  <c r="H119" i="5"/>
  <c r="G119" i="5"/>
  <c r="F119" i="5"/>
  <c r="E119" i="5"/>
  <c r="D119" i="5"/>
  <c r="C119" i="5"/>
  <c r="B119" i="5"/>
  <c r="A119" i="5"/>
  <c r="H118" i="5"/>
  <c r="G118" i="5"/>
  <c r="F118" i="5"/>
  <c r="E118" i="5"/>
  <c r="D118" i="5"/>
  <c r="C118" i="5"/>
  <c r="B118" i="5"/>
  <c r="A118" i="5"/>
  <c r="H117" i="5"/>
  <c r="G117" i="5"/>
  <c r="F117" i="5"/>
  <c r="E117" i="5"/>
  <c r="D117" i="5"/>
  <c r="C117" i="5"/>
  <c r="B117" i="5"/>
  <c r="A117" i="5"/>
  <c r="H116" i="5"/>
  <c r="G116" i="5"/>
  <c r="F116" i="5"/>
  <c r="E116" i="5"/>
  <c r="D116" i="5"/>
  <c r="C116" i="5"/>
  <c r="B116" i="5"/>
  <c r="A116" i="5"/>
  <c r="H115" i="5"/>
  <c r="G115" i="5"/>
  <c r="F115" i="5"/>
  <c r="E115" i="5"/>
  <c r="D115" i="5"/>
  <c r="C115" i="5"/>
  <c r="B115" i="5"/>
  <c r="A115" i="5"/>
  <c r="H114" i="5"/>
  <c r="G114" i="5"/>
  <c r="F114" i="5"/>
  <c r="E114" i="5"/>
  <c r="D114" i="5"/>
  <c r="C114" i="5"/>
  <c r="B114" i="5"/>
  <c r="A114" i="5"/>
  <c r="H113" i="5"/>
  <c r="G113" i="5"/>
  <c r="F113" i="5"/>
  <c r="E113" i="5"/>
  <c r="D113" i="5"/>
  <c r="C113" i="5"/>
  <c r="B113" i="5"/>
  <c r="A113" i="5"/>
  <c r="H112" i="5"/>
  <c r="G112" i="5"/>
  <c r="F112" i="5"/>
  <c r="E112" i="5"/>
  <c r="D112" i="5"/>
  <c r="C112" i="5"/>
  <c r="B112" i="5"/>
  <c r="A112" i="5"/>
  <c r="H111" i="5"/>
  <c r="G111" i="5"/>
  <c r="F111" i="5"/>
  <c r="E111" i="5"/>
  <c r="D111" i="5"/>
  <c r="C111" i="5"/>
  <c r="B111" i="5"/>
  <c r="A111" i="5"/>
  <c r="H110" i="5"/>
  <c r="G110" i="5"/>
  <c r="F110" i="5"/>
  <c r="E110" i="5"/>
  <c r="D110" i="5"/>
  <c r="C110" i="5"/>
  <c r="B110" i="5"/>
  <c r="A110" i="5"/>
  <c r="H109" i="5"/>
  <c r="G109" i="5"/>
  <c r="F109" i="5"/>
  <c r="E109" i="5"/>
  <c r="D109" i="5"/>
  <c r="C109" i="5"/>
  <c r="B109" i="5"/>
  <c r="A109" i="5"/>
  <c r="H108" i="5"/>
  <c r="G108" i="5"/>
  <c r="F108" i="5"/>
  <c r="E108" i="5"/>
  <c r="D108" i="5"/>
  <c r="C108" i="5"/>
  <c r="B108" i="5"/>
  <c r="A108" i="5"/>
  <c r="H107" i="5"/>
  <c r="G107" i="5"/>
  <c r="F107" i="5"/>
  <c r="E107" i="5"/>
  <c r="D107" i="5"/>
  <c r="C107" i="5"/>
  <c r="B107" i="5"/>
  <c r="A107" i="5"/>
  <c r="H106" i="5"/>
  <c r="G106" i="5"/>
  <c r="F106" i="5"/>
  <c r="E106" i="5"/>
  <c r="D106" i="5"/>
  <c r="C106" i="5"/>
  <c r="B106" i="5"/>
  <c r="A106" i="5"/>
  <c r="H105" i="5"/>
  <c r="G105" i="5"/>
  <c r="F105" i="5"/>
  <c r="E105" i="5"/>
  <c r="D105" i="5"/>
  <c r="C105" i="5"/>
  <c r="B105" i="5"/>
  <c r="A105" i="5"/>
  <c r="H104" i="5"/>
  <c r="G104" i="5"/>
  <c r="F104" i="5"/>
  <c r="E104" i="5"/>
  <c r="D104" i="5"/>
  <c r="C104" i="5"/>
  <c r="B104" i="5"/>
  <c r="A104" i="5"/>
  <c r="H103" i="5"/>
  <c r="G103" i="5"/>
  <c r="F103" i="5"/>
  <c r="E103" i="5"/>
  <c r="D103" i="5"/>
  <c r="C103" i="5"/>
  <c r="B103" i="5"/>
  <c r="A103" i="5"/>
  <c r="H102" i="5"/>
  <c r="G102" i="5"/>
  <c r="F102" i="5"/>
  <c r="E102" i="5"/>
  <c r="D102" i="5"/>
  <c r="C102" i="5"/>
  <c r="B102" i="5"/>
  <c r="A102" i="5"/>
  <c r="H101" i="5"/>
  <c r="G101" i="5"/>
  <c r="F101" i="5"/>
  <c r="E101" i="5"/>
  <c r="D101" i="5"/>
  <c r="C101" i="5"/>
  <c r="B101" i="5"/>
  <c r="A101" i="5"/>
  <c r="H100" i="5"/>
  <c r="G100" i="5"/>
  <c r="F100" i="5"/>
  <c r="E100" i="5"/>
  <c r="D100" i="5"/>
  <c r="C100" i="5"/>
  <c r="B100" i="5"/>
  <c r="A100" i="5"/>
  <c r="H99" i="5"/>
  <c r="G99" i="5"/>
  <c r="F99" i="5"/>
  <c r="E99" i="5"/>
  <c r="D99" i="5"/>
  <c r="C99" i="5"/>
  <c r="B99" i="5"/>
  <c r="A99" i="5"/>
  <c r="H98" i="5"/>
  <c r="G98" i="5"/>
  <c r="F98" i="5"/>
  <c r="E98" i="5"/>
  <c r="D98" i="5"/>
  <c r="C98" i="5"/>
  <c r="B98" i="5"/>
  <c r="A98" i="5"/>
  <c r="H97" i="5"/>
  <c r="G97" i="5"/>
  <c r="F97" i="5"/>
  <c r="E97" i="5"/>
  <c r="D97" i="5"/>
  <c r="C97" i="5"/>
  <c r="B97" i="5"/>
  <c r="A97" i="5"/>
  <c r="H96" i="5"/>
  <c r="G96" i="5"/>
  <c r="F96" i="5"/>
  <c r="E96" i="5"/>
  <c r="D96" i="5"/>
  <c r="C96" i="5"/>
  <c r="B96" i="5"/>
  <c r="A96" i="5"/>
  <c r="H95" i="5"/>
  <c r="G95" i="5"/>
  <c r="F95" i="5"/>
  <c r="E95" i="5"/>
  <c r="D95" i="5"/>
  <c r="C95" i="5"/>
  <c r="B95" i="5"/>
  <c r="A95" i="5"/>
  <c r="H94" i="5"/>
  <c r="G94" i="5"/>
  <c r="F94" i="5"/>
  <c r="E94" i="5"/>
  <c r="D94" i="5"/>
  <c r="C94" i="5"/>
  <c r="B94" i="5"/>
  <c r="A94" i="5"/>
  <c r="H93" i="5"/>
  <c r="G93" i="5"/>
  <c r="F93" i="5"/>
  <c r="E93" i="5"/>
  <c r="D93" i="5"/>
  <c r="C93" i="5"/>
  <c r="B93" i="5"/>
  <c r="A93" i="5"/>
  <c r="H92" i="5"/>
  <c r="G92" i="5"/>
  <c r="F92" i="5"/>
  <c r="E92" i="5"/>
  <c r="D92" i="5"/>
  <c r="C92" i="5"/>
  <c r="B92" i="5"/>
  <c r="A92" i="5"/>
  <c r="H91" i="5"/>
  <c r="G91" i="5"/>
  <c r="F91" i="5"/>
  <c r="E91" i="5"/>
  <c r="D91" i="5"/>
  <c r="C91" i="5"/>
  <c r="B91" i="5"/>
  <c r="A91" i="5"/>
  <c r="H90" i="5"/>
  <c r="G90" i="5"/>
  <c r="F90" i="5"/>
  <c r="E90" i="5"/>
  <c r="D90" i="5"/>
  <c r="C90" i="5"/>
  <c r="B90" i="5"/>
  <c r="A90" i="5"/>
  <c r="H89" i="5"/>
  <c r="G89" i="5"/>
  <c r="F89" i="5"/>
  <c r="E89" i="5"/>
  <c r="D89" i="5"/>
  <c r="C89" i="5"/>
  <c r="B89" i="5"/>
  <c r="A89" i="5"/>
  <c r="H88" i="5"/>
  <c r="G88" i="5"/>
  <c r="F88" i="5"/>
  <c r="E88" i="5"/>
  <c r="D88" i="5"/>
  <c r="C88" i="5"/>
  <c r="B88" i="5"/>
  <c r="A88" i="5"/>
  <c r="H87" i="5"/>
  <c r="G87" i="5"/>
  <c r="F87" i="5"/>
  <c r="E87" i="5"/>
  <c r="D87" i="5"/>
  <c r="C87" i="5"/>
  <c r="B87" i="5"/>
  <c r="A87" i="5"/>
  <c r="H86" i="5"/>
  <c r="G86" i="5"/>
  <c r="F86" i="5"/>
  <c r="E86" i="5"/>
  <c r="D86" i="5"/>
  <c r="C86" i="5"/>
  <c r="B86" i="5"/>
  <c r="A86" i="5"/>
  <c r="H85" i="5"/>
  <c r="G85" i="5"/>
  <c r="F85" i="5"/>
  <c r="E85" i="5"/>
  <c r="D85" i="5"/>
  <c r="C85" i="5"/>
  <c r="B85" i="5"/>
  <c r="A85" i="5"/>
  <c r="H84" i="5"/>
  <c r="G84" i="5"/>
  <c r="F84" i="5"/>
  <c r="E84" i="5"/>
  <c r="D84" i="5"/>
  <c r="C84" i="5"/>
  <c r="B84" i="5"/>
  <c r="A84" i="5"/>
  <c r="H83" i="5"/>
  <c r="G83" i="5"/>
  <c r="F83" i="5"/>
  <c r="E83" i="5"/>
  <c r="D83" i="5"/>
  <c r="C83" i="5"/>
  <c r="B83" i="5"/>
  <c r="A83" i="5"/>
  <c r="H82" i="5"/>
  <c r="G82" i="5"/>
  <c r="F82" i="5"/>
  <c r="E82" i="5"/>
  <c r="D82" i="5"/>
  <c r="C82" i="5"/>
  <c r="B82" i="5"/>
  <c r="A82" i="5"/>
  <c r="H81" i="5"/>
  <c r="G81" i="5"/>
  <c r="F81" i="5"/>
  <c r="E81" i="5"/>
  <c r="D81" i="5"/>
  <c r="C81" i="5"/>
  <c r="B81" i="5"/>
  <c r="A81" i="5"/>
  <c r="H80" i="5"/>
  <c r="G80" i="5"/>
  <c r="F80" i="5"/>
  <c r="E80" i="5"/>
  <c r="D80" i="5"/>
  <c r="C80" i="5"/>
  <c r="B80" i="5"/>
  <c r="A80" i="5"/>
  <c r="H79" i="5"/>
  <c r="G79" i="5"/>
  <c r="F79" i="5"/>
  <c r="E79" i="5"/>
  <c r="D79" i="5"/>
  <c r="C79" i="5"/>
  <c r="B79" i="5"/>
  <c r="A79" i="5"/>
  <c r="H78" i="5"/>
  <c r="G78" i="5"/>
  <c r="F78" i="5"/>
  <c r="E78" i="5"/>
  <c r="D78" i="5"/>
  <c r="C78" i="5"/>
  <c r="B78" i="5"/>
  <c r="A78" i="5"/>
  <c r="H77" i="5"/>
  <c r="G77" i="5"/>
  <c r="F77" i="5"/>
  <c r="E77" i="5"/>
  <c r="D77" i="5"/>
  <c r="C77" i="5"/>
  <c r="B77" i="5"/>
  <c r="A77" i="5"/>
  <c r="H76" i="5"/>
  <c r="G76" i="5"/>
  <c r="F76" i="5"/>
  <c r="E76" i="5"/>
  <c r="D76" i="5"/>
  <c r="C76" i="5"/>
  <c r="B76" i="5"/>
  <c r="A76" i="5"/>
  <c r="H75" i="5"/>
  <c r="G75" i="5"/>
  <c r="F75" i="5"/>
  <c r="E75" i="5"/>
  <c r="D75" i="5"/>
  <c r="C75" i="5"/>
  <c r="B75" i="5"/>
  <c r="A75" i="5"/>
  <c r="H74" i="5"/>
  <c r="G74" i="5"/>
  <c r="F74" i="5"/>
  <c r="E74" i="5"/>
  <c r="D74" i="5"/>
  <c r="C74" i="5"/>
  <c r="B74" i="5"/>
  <c r="A74" i="5"/>
  <c r="H73" i="5"/>
  <c r="G73" i="5"/>
  <c r="F73" i="5"/>
  <c r="E73" i="5"/>
  <c r="D73" i="5"/>
  <c r="C73" i="5"/>
  <c r="B73" i="5"/>
  <c r="A73" i="5"/>
  <c r="H72" i="5"/>
  <c r="G72" i="5"/>
  <c r="F72" i="5"/>
  <c r="E72" i="5"/>
  <c r="D72" i="5"/>
  <c r="C72" i="5"/>
  <c r="B72" i="5"/>
  <c r="A72" i="5"/>
  <c r="H71" i="5"/>
  <c r="G71" i="5"/>
  <c r="F71" i="5"/>
  <c r="E71" i="5"/>
  <c r="D71" i="5"/>
  <c r="C71" i="5"/>
  <c r="B71" i="5"/>
  <c r="A71" i="5"/>
  <c r="H70" i="5"/>
  <c r="G70" i="5"/>
  <c r="F70" i="5"/>
  <c r="E70" i="5"/>
  <c r="D70" i="5"/>
  <c r="C70" i="5"/>
  <c r="B70" i="5"/>
  <c r="A70" i="5"/>
  <c r="H69" i="5"/>
  <c r="G69" i="5"/>
  <c r="F69" i="5"/>
  <c r="E69" i="5"/>
  <c r="D69" i="5"/>
  <c r="C69" i="5"/>
  <c r="B69" i="5"/>
  <c r="A69" i="5"/>
  <c r="H68" i="5"/>
  <c r="G68" i="5"/>
  <c r="F68" i="5"/>
  <c r="E68" i="5"/>
  <c r="D68" i="5"/>
  <c r="C68" i="5"/>
  <c r="B68" i="5"/>
  <c r="A68" i="5"/>
  <c r="H67" i="5"/>
  <c r="G67" i="5"/>
  <c r="F67" i="5"/>
  <c r="E67" i="5"/>
  <c r="D67" i="5"/>
  <c r="C67" i="5"/>
  <c r="B67" i="5"/>
  <c r="A67" i="5"/>
  <c r="H66" i="5"/>
  <c r="G66" i="5"/>
  <c r="F66" i="5"/>
  <c r="E66" i="5"/>
  <c r="D66" i="5"/>
  <c r="C66" i="5"/>
  <c r="B66" i="5"/>
  <c r="A66" i="5"/>
  <c r="H65" i="5"/>
  <c r="G65" i="5"/>
  <c r="F65" i="5"/>
  <c r="E65" i="5"/>
  <c r="D65" i="5"/>
  <c r="C65" i="5"/>
  <c r="B65" i="5"/>
  <c r="A65" i="5"/>
  <c r="H64" i="5"/>
  <c r="G64" i="5"/>
  <c r="F64" i="5"/>
  <c r="E64" i="5"/>
  <c r="D64" i="5"/>
  <c r="C64" i="5"/>
  <c r="B64" i="5"/>
  <c r="A64" i="5"/>
  <c r="H63" i="5"/>
  <c r="G63" i="5"/>
  <c r="F63" i="5"/>
  <c r="E63" i="5"/>
  <c r="D63" i="5"/>
  <c r="C63" i="5"/>
  <c r="B63" i="5"/>
  <c r="A63" i="5"/>
  <c r="H62" i="5"/>
  <c r="G62" i="5"/>
  <c r="F62" i="5"/>
  <c r="E62" i="5"/>
  <c r="D62" i="5"/>
  <c r="C62" i="5"/>
  <c r="B62" i="5"/>
  <c r="A62" i="5"/>
  <c r="H61" i="5"/>
  <c r="G61" i="5"/>
  <c r="F61" i="5"/>
  <c r="E61" i="5"/>
  <c r="D61" i="5"/>
  <c r="C61" i="5"/>
  <c r="B61" i="5"/>
  <c r="A61" i="5"/>
  <c r="H60" i="5"/>
  <c r="G60" i="5"/>
  <c r="F60" i="5"/>
  <c r="E60" i="5"/>
  <c r="D60" i="5"/>
  <c r="C60" i="5"/>
  <c r="B60" i="5"/>
  <c r="A60" i="5"/>
  <c r="H59" i="5"/>
  <c r="G59" i="5"/>
  <c r="F59" i="5"/>
  <c r="E59" i="5"/>
  <c r="D59" i="5"/>
  <c r="C59" i="5"/>
  <c r="B59" i="5"/>
  <c r="A59" i="5"/>
  <c r="H58" i="5"/>
  <c r="G58" i="5"/>
  <c r="F58" i="5"/>
  <c r="E58" i="5"/>
  <c r="D58" i="5"/>
  <c r="C58" i="5"/>
  <c r="B58" i="5"/>
  <c r="A58" i="5"/>
  <c r="H57" i="5"/>
  <c r="G57" i="5"/>
  <c r="F57" i="5"/>
  <c r="E57" i="5"/>
  <c r="D57" i="5"/>
  <c r="C57" i="5"/>
  <c r="B57" i="5"/>
  <c r="A57" i="5"/>
  <c r="H56" i="5"/>
  <c r="G56" i="5"/>
  <c r="F56" i="5"/>
  <c r="E56" i="5"/>
  <c r="D56" i="5"/>
  <c r="C56" i="5"/>
  <c r="B56" i="5"/>
  <c r="A56" i="5"/>
  <c r="H55" i="5"/>
  <c r="G55" i="5"/>
  <c r="F55" i="5"/>
  <c r="E55" i="5"/>
  <c r="D55" i="5"/>
  <c r="C55" i="5"/>
  <c r="B55" i="5"/>
  <c r="A55" i="5"/>
  <c r="H54" i="5"/>
  <c r="G54" i="5"/>
  <c r="F54" i="5"/>
  <c r="E54" i="5"/>
  <c r="D54" i="5"/>
  <c r="C54" i="5"/>
  <c r="B54" i="5"/>
  <c r="A54" i="5"/>
  <c r="H53" i="5"/>
  <c r="G53" i="5"/>
  <c r="F53" i="5"/>
  <c r="E53" i="5"/>
  <c r="D53" i="5"/>
  <c r="C53" i="5"/>
  <c r="B53" i="5"/>
  <c r="A53" i="5"/>
  <c r="H52" i="5"/>
  <c r="G52" i="5"/>
  <c r="F52" i="5"/>
  <c r="E52" i="5"/>
  <c r="D52" i="5"/>
  <c r="C52" i="5"/>
  <c r="B52" i="5"/>
  <c r="A52" i="5"/>
  <c r="H51" i="5"/>
  <c r="G51" i="5"/>
  <c r="F51" i="5"/>
  <c r="E51" i="5"/>
  <c r="D51" i="5"/>
  <c r="C51" i="5"/>
  <c r="B51" i="5"/>
  <c r="A51" i="5"/>
  <c r="H50" i="5"/>
  <c r="G50" i="5"/>
  <c r="F50" i="5"/>
  <c r="E50" i="5"/>
  <c r="D50" i="5"/>
  <c r="C50" i="5"/>
  <c r="B50" i="5"/>
  <c r="A50" i="5"/>
  <c r="H49" i="5"/>
  <c r="G49" i="5"/>
  <c r="F49" i="5"/>
  <c r="E49" i="5"/>
  <c r="D49" i="5"/>
  <c r="C49" i="5"/>
  <c r="B49" i="5"/>
  <c r="A49" i="5"/>
  <c r="H48" i="5"/>
  <c r="G48" i="5"/>
  <c r="F48" i="5"/>
  <c r="E48" i="5"/>
  <c r="D48" i="5"/>
  <c r="C48" i="5"/>
  <c r="B48" i="5"/>
  <c r="A48" i="5"/>
  <c r="H47" i="5"/>
  <c r="G47" i="5"/>
  <c r="F47" i="5"/>
  <c r="E47" i="5"/>
  <c r="D47" i="5"/>
  <c r="C47" i="5"/>
  <c r="B47" i="5"/>
  <c r="A47" i="5"/>
  <c r="H46" i="5"/>
  <c r="G46" i="5"/>
  <c r="F46" i="5"/>
  <c r="E46" i="5"/>
  <c r="D46" i="5"/>
  <c r="C46" i="5"/>
  <c r="B46" i="5"/>
  <c r="A46" i="5"/>
  <c r="H45" i="5"/>
  <c r="G45" i="5"/>
  <c r="F45" i="5"/>
  <c r="E45" i="5"/>
  <c r="D45" i="5"/>
  <c r="C45" i="5"/>
  <c r="B45" i="5"/>
  <c r="A45" i="5"/>
  <c r="H44" i="5"/>
  <c r="G44" i="5"/>
  <c r="F44" i="5"/>
  <c r="E44" i="5"/>
  <c r="D44" i="5"/>
  <c r="C44" i="5"/>
  <c r="B44" i="5"/>
  <c r="A44" i="5"/>
  <c r="H43" i="5"/>
  <c r="G43" i="5"/>
  <c r="F43" i="5"/>
  <c r="E43" i="5"/>
  <c r="D43" i="5"/>
  <c r="C43" i="5"/>
  <c r="B43" i="5"/>
  <c r="A43" i="5"/>
  <c r="H42" i="5"/>
  <c r="G42" i="5"/>
  <c r="F42" i="5"/>
  <c r="E42" i="5"/>
  <c r="D42" i="5"/>
  <c r="C42" i="5"/>
  <c r="B42" i="5"/>
  <c r="A42" i="5"/>
  <c r="H41" i="5"/>
  <c r="G41" i="5"/>
  <c r="F41" i="5"/>
  <c r="E41" i="5"/>
  <c r="D41" i="5"/>
  <c r="C41" i="5"/>
  <c r="B41" i="5"/>
  <c r="A41" i="5"/>
  <c r="H40" i="5"/>
  <c r="G40" i="5"/>
  <c r="F40" i="5"/>
  <c r="E40" i="5"/>
  <c r="D40" i="5"/>
  <c r="C40" i="5"/>
  <c r="B40" i="5"/>
  <c r="A40" i="5"/>
  <c r="H39" i="5"/>
  <c r="G39" i="5"/>
  <c r="F39" i="5"/>
  <c r="E39" i="5"/>
  <c r="D39" i="5"/>
  <c r="C39" i="5"/>
  <c r="B39" i="5"/>
  <c r="A39" i="5"/>
  <c r="H38" i="5"/>
  <c r="G38" i="5"/>
  <c r="F38" i="5"/>
  <c r="E38" i="5"/>
  <c r="D38" i="5"/>
  <c r="C38" i="5"/>
  <c r="B38" i="5"/>
  <c r="A38" i="5"/>
  <c r="H37" i="5"/>
  <c r="G37" i="5"/>
  <c r="F37" i="5"/>
  <c r="E37" i="5"/>
  <c r="D37" i="5"/>
  <c r="C37" i="5"/>
  <c r="B37" i="5"/>
  <c r="A37" i="5"/>
  <c r="H36" i="5"/>
  <c r="G36" i="5"/>
  <c r="F36" i="5"/>
  <c r="E36" i="5"/>
  <c r="D36" i="5"/>
  <c r="C36" i="5"/>
  <c r="B36" i="5"/>
  <c r="A36" i="5"/>
  <c r="H35" i="5"/>
  <c r="G35" i="5"/>
  <c r="F35" i="5"/>
  <c r="E35" i="5"/>
  <c r="D35" i="5"/>
  <c r="C35" i="5"/>
  <c r="B35" i="5"/>
  <c r="A35" i="5"/>
  <c r="H34" i="5"/>
  <c r="G34" i="5"/>
  <c r="F34" i="5"/>
  <c r="E34" i="5"/>
  <c r="D34" i="5"/>
  <c r="C34" i="5"/>
  <c r="B34" i="5"/>
  <c r="A34" i="5"/>
  <c r="H33" i="5"/>
  <c r="G33" i="5"/>
  <c r="F33" i="5"/>
  <c r="E33" i="5"/>
  <c r="D33" i="5"/>
  <c r="C33" i="5"/>
  <c r="B33" i="5"/>
  <c r="A33" i="5"/>
  <c r="H32" i="5"/>
  <c r="G32" i="5"/>
  <c r="F32" i="5"/>
  <c r="E32" i="5"/>
  <c r="D32" i="5"/>
  <c r="C32" i="5"/>
  <c r="B32" i="5"/>
  <c r="A32" i="5"/>
  <c r="H31" i="5"/>
  <c r="G31" i="5"/>
  <c r="F31" i="5"/>
  <c r="E31" i="5"/>
  <c r="D31" i="5"/>
  <c r="C31" i="5"/>
  <c r="B31" i="5"/>
  <c r="A31" i="5"/>
  <c r="H30" i="5"/>
  <c r="G30" i="5"/>
  <c r="F30" i="5"/>
  <c r="E30" i="5"/>
  <c r="D30" i="5"/>
  <c r="C30" i="5"/>
  <c r="B30" i="5"/>
  <c r="A30" i="5"/>
  <c r="H29" i="5"/>
  <c r="G29" i="5"/>
  <c r="F29" i="5"/>
  <c r="E29" i="5"/>
  <c r="D29" i="5"/>
  <c r="C29" i="5"/>
  <c r="B29" i="5"/>
  <c r="A29" i="5"/>
  <c r="H28" i="5"/>
  <c r="G28" i="5"/>
  <c r="F28" i="5"/>
  <c r="E28" i="5"/>
  <c r="D28" i="5"/>
  <c r="C28" i="5"/>
  <c r="B28" i="5"/>
  <c r="A28" i="5"/>
  <c r="H27" i="5"/>
  <c r="G27" i="5"/>
  <c r="F27" i="5"/>
  <c r="E27" i="5"/>
  <c r="D27" i="5"/>
  <c r="C27" i="5"/>
  <c r="B27" i="5"/>
  <c r="A27" i="5"/>
  <c r="H26" i="5"/>
  <c r="G26" i="5"/>
  <c r="F26" i="5"/>
  <c r="E26" i="5"/>
  <c r="D26" i="5"/>
  <c r="C26" i="5"/>
  <c r="B26" i="5"/>
  <c r="A26" i="5"/>
  <c r="H25" i="5"/>
  <c r="G25" i="5"/>
  <c r="F25" i="5"/>
  <c r="E25" i="5"/>
  <c r="D25" i="5"/>
  <c r="C25" i="5"/>
  <c r="B25" i="5"/>
  <c r="A25" i="5"/>
  <c r="H24" i="5"/>
  <c r="G24" i="5"/>
  <c r="F24" i="5"/>
  <c r="E24" i="5"/>
  <c r="D24" i="5"/>
  <c r="C24" i="5"/>
  <c r="B24" i="5"/>
  <c r="A24" i="5"/>
  <c r="H23" i="5"/>
  <c r="G23" i="5"/>
  <c r="F23" i="5"/>
  <c r="E23" i="5"/>
  <c r="D23" i="5"/>
  <c r="C23" i="5"/>
  <c r="B23" i="5"/>
  <c r="A23" i="5"/>
  <c r="H22" i="5"/>
  <c r="G22" i="5"/>
  <c r="F22" i="5"/>
  <c r="E22" i="5"/>
  <c r="D22" i="5"/>
  <c r="C22" i="5"/>
  <c r="B22" i="5"/>
  <c r="A22" i="5"/>
  <c r="H21" i="5"/>
  <c r="G21" i="5"/>
  <c r="F21" i="5"/>
  <c r="E21" i="5"/>
  <c r="D21" i="5"/>
  <c r="C21" i="5"/>
  <c r="B21" i="5"/>
  <c r="A21" i="5"/>
  <c r="H20" i="5"/>
  <c r="G20" i="5"/>
  <c r="F20" i="5"/>
  <c r="E20" i="5"/>
  <c r="D20" i="5"/>
  <c r="C20" i="5"/>
  <c r="B20" i="5"/>
  <c r="A20" i="5"/>
  <c r="H19" i="5"/>
  <c r="G19" i="5"/>
  <c r="F19" i="5"/>
  <c r="E19" i="5"/>
  <c r="D19" i="5"/>
  <c r="C19" i="5"/>
  <c r="B19" i="5"/>
  <c r="A19" i="5"/>
  <c r="H18" i="5"/>
  <c r="G18" i="5"/>
  <c r="F18" i="5"/>
  <c r="E18" i="5"/>
  <c r="D18" i="5"/>
  <c r="C18" i="5"/>
  <c r="B18" i="5"/>
  <c r="A18" i="5"/>
  <c r="H17" i="5"/>
  <c r="G17" i="5"/>
  <c r="F17" i="5"/>
  <c r="E17" i="5"/>
  <c r="D17" i="5"/>
  <c r="C17" i="5"/>
  <c r="B17" i="5"/>
  <c r="A17" i="5"/>
  <c r="H16" i="5"/>
  <c r="G16" i="5"/>
  <c r="F16" i="5"/>
  <c r="E16" i="5"/>
  <c r="D16" i="5"/>
  <c r="C16" i="5"/>
  <c r="B16" i="5"/>
  <c r="A16" i="5"/>
  <c r="H15" i="5"/>
  <c r="G15" i="5"/>
  <c r="F15" i="5"/>
  <c r="E15" i="5"/>
  <c r="D15" i="5"/>
  <c r="C15" i="5"/>
  <c r="B15" i="5"/>
  <c r="A15" i="5"/>
  <c r="H14" i="5"/>
  <c r="G14" i="5"/>
  <c r="F14" i="5"/>
  <c r="E14" i="5"/>
  <c r="D14" i="5"/>
  <c r="C14" i="5"/>
  <c r="B14" i="5"/>
  <c r="A14" i="5"/>
  <c r="H13" i="5"/>
  <c r="G13" i="5"/>
  <c r="F13" i="5"/>
  <c r="E13" i="5"/>
  <c r="D13" i="5"/>
  <c r="C13" i="5"/>
  <c r="B13" i="5"/>
  <c r="A13" i="5"/>
  <c r="H12" i="5"/>
  <c r="G12" i="5"/>
  <c r="F12" i="5"/>
  <c r="E12" i="5"/>
  <c r="D12" i="5"/>
  <c r="C12" i="5"/>
  <c r="B12" i="5"/>
  <c r="A12" i="5"/>
  <c r="H11" i="5"/>
  <c r="G11" i="5"/>
  <c r="F11" i="5"/>
  <c r="E11" i="5"/>
  <c r="D11" i="5"/>
  <c r="C11" i="5"/>
  <c r="B11" i="5"/>
  <c r="A11" i="5"/>
  <c r="H10" i="5"/>
  <c r="G10" i="5"/>
  <c r="F10" i="5"/>
  <c r="E10" i="5"/>
  <c r="D10" i="5"/>
  <c r="C10" i="5"/>
  <c r="B10" i="5"/>
  <c r="A10" i="5"/>
  <c r="H9" i="5"/>
  <c r="G9" i="5"/>
  <c r="F9" i="5"/>
  <c r="E9" i="5"/>
  <c r="D9" i="5"/>
  <c r="C9" i="5"/>
  <c r="B9" i="5"/>
  <c r="A9" i="5"/>
  <c r="H8" i="5"/>
  <c r="G8" i="5"/>
  <c r="F8" i="5"/>
  <c r="E8" i="5"/>
  <c r="D8" i="5"/>
  <c r="C8" i="5"/>
  <c r="B8" i="5"/>
  <c r="A8" i="5"/>
  <c r="H7" i="5"/>
  <c r="G7" i="5"/>
  <c r="F7" i="5"/>
  <c r="E7" i="5"/>
  <c r="D7" i="5"/>
  <c r="C7" i="5"/>
  <c r="B7" i="5"/>
  <c r="A7" i="5"/>
  <c r="H6" i="5"/>
  <c r="G6" i="5"/>
  <c r="F6" i="5"/>
  <c r="E6" i="5"/>
  <c r="D6" i="5"/>
  <c r="C6" i="5"/>
  <c r="B6" i="5"/>
  <c r="A6" i="5"/>
  <c r="H5" i="5"/>
  <c r="G5" i="5"/>
  <c r="F5" i="5"/>
  <c r="E5" i="5"/>
  <c r="D5" i="5"/>
  <c r="C5" i="5"/>
  <c r="B5" i="5"/>
  <c r="A5" i="5"/>
  <c r="H4" i="5"/>
  <c r="G4" i="5"/>
  <c r="F4" i="5"/>
  <c r="E4" i="5"/>
  <c r="D4" i="5"/>
  <c r="C4" i="5"/>
  <c r="B4" i="5"/>
  <c r="A4" i="5"/>
  <c r="H3" i="5"/>
  <c r="G3" i="5"/>
  <c r="F3" i="5"/>
  <c r="E3" i="5"/>
  <c r="D3" i="5"/>
  <c r="C3" i="5"/>
  <c r="B3" i="5"/>
  <c r="A3" i="5"/>
  <c r="H2" i="5"/>
  <c r="G2" i="5"/>
  <c r="F2" i="5"/>
  <c r="E2" i="5"/>
  <c r="D2" i="5"/>
  <c r="C2" i="5"/>
  <c r="B2" i="5"/>
  <c r="A2" i="5"/>
  <c r="H1" i="5"/>
  <c r="G1" i="5"/>
  <c r="F1" i="5"/>
  <c r="E1" i="5"/>
  <c r="D1" i="5"/>
  <c r="C1" i="5"/>
  <c r="B1" i="5"/>
  <c r="A1" i="5"/>
  <c r="I236" i="2"/>
  <c r="I194" i="2"/>
  <c r="H194" i="2"/>
  <c r="I193" i="2"/>
  <c r="H193" i="2"/>
  <c r="I192" i="2"/>
  <c r="H192" i="2"/>
  <c r="I191" i="2"/>
  <c r="H191" i="2"/>
  <c r="I190" i="2"/>
  <c r="H190" i="2"/>
  <c r="I189" i="2"/>
  <c r="H189" i="2"/>
  <c r="I188" i="2"/>
  <c r="H188" i="2"/>
  <c r="I187" i="2"/>
  <c r="H187" i="2"/>
  <c r="I186" i="2"/>
  <c r="H186" i="2"/>
  <c r="I185" i="2"/>
  <c r="H185" i="2"/>
  <c r="I184" i="2"/>
  <c r="H184" i="2"/>
  <c r="I183" i="2"/>
  <c r="H183" i="2"/>
  <c r="I182" i="2"/>
  <c r="H182" i="2"/>
  <c r="I181" i="2"/>
  <c r="H181" i="2"/>
  <c r="I180" i="2"/>
  <c r="H180" i="2"/>
  <c r="I177" i="2"/>
  <c r="G177" i="2"/>
  <c r="I176" i="2"/>
  <c r="G176" i="2"/>
  <c r="I175" i="2"/>
  <c r="G175" i="2"/>
  <c r="I174" i="2"/>
  <c r="H174" i="2"/>
  <c r="H172" i="2"/>
  <c r="G171" i="2"/>
  <c r="H171" i="2" s="1"/>
  <c r="G167" i="2"/>
  <c r="H163" i="2"/>
  <c r="H160" i="2"/>
  <c r="I159" i="2"/>
  <c r="H159" i="2"/>
  <c r="I157" i="2"/>
  <c r="H157" i="2"/>
  <c r="I156" i="2"/>
  <c r="H156" i="2"/>
  <c r="H155" i="2"/>
  <c r="G155" i="2"/>
  <c r="H154" i="2"/>
  <c r="G154" i="2"/>
  <c r="H153" i="2"/>
  <c r="G153" i="2"/>
  <c r="H152" i="2"/>
  <c r="G152" i="2"/>
  <c r="G142" i="2"/>
  <c r="I139" i="2"/>
  <c r="I138" i="2"/>
  <c r="I137" i="2"/>
  <c r="I136" i="2"/>
  <c r="I135" i="2"/>
  <c r="I134" i="2"/>
  <c r="I133" i="2"/>
  <c r="G132" i="2"/>
  <c r="F132" i="2"/>
  <c r="I132" i="2" s="1"/>
  <c r="I131" i="2"/>
  <c r="H131" i="2"/>
  <c r="G131" i="2"/>
  <c r="I130" i="2"/>
  <c r="G130" i="2"/>
  <c r="H130" i="2" s="1"/>
  <c r="H129" i="2"/>
  <c r="G129" i="2"/>
  <c r="I129" i="2" s="1"/>
  <c r="G128" i="2"/>
  <c r="H128" i="2" s="1"/>
  <c r="I127" i="2"/>
  <c r="H127" i="2"/>
  <c r="G127" i="2"/>
  <c r="I126" i="2"/>
  <c r="G126" i="2"/>
  <c r="H126" i="2" s="1"/>
  <c r="G125" i="2"/>
  <c r="I125" i="2" s="1"/>
  <c r="I124" i="2"/>
  <c r="H124" i="2"/>
  <c r="G124" i="2"/>
  <c r="I123" i="2"/>
  <c r="H123" i="2"/>
  <c r="I122" i="2"/>
  <c r="H122" i="2"/>
  <c r="I121" i="2"/>
  <c r="H121" i="2"/>
  <c r="I120" i="2"/>
  <c r="H120" i="2"/>
  <c r="I119" i="2"/>
  <c r="H119" i="2"/>
  <c r="I118" i="2"/>
  <c r="H118" i="2"/>
  <c r="I117" i="2"/>
  <c r="H117" i="2"/>
  <c r="I116" i="2"/>
  <c r="H116" i="2"/>
  <c r="I115" i="2"/>
  <c r="H115" i="2"/>
  <c r="I114" i="2"/>
  <c r="H114" i="2"/>
  <c r="I113" i="2"/>
  <c r="H113" i="2"/>
  <c r="I112" i="2"/>
  <c r="H112" i="2"/>
  <c r="I111" i="2"/>
  <c r="H111" i="2"/>
  <c r="I110" i="2"/>
  <c r="H110" i="2"/>
  <c r="I109" i="2"/>
  <c r="H109" i="2"/>
  <c r="I108" i="2"/>
  <c r="H108" i="2"/>
  <c r="I107" i="2"/>
  <c r="H107" i="2"/>
  <c r="I106" i="2"/>
  <c r="H106" i="2"/>
  <c r="I105" i="2"/>
  <c r="H105" i="2"/>
  <c r="I104" i="2"/>
  <c r="H104" i="2"/>
  <c r="I103" i="2"/>
  <c r="H103" i="2"/>
  <c r="I102" i="2"/>
  <c r="H102" i="2"/>
  <c r="I101" i="2"/>
  <c r="H101" i="2"/>
  <c r="I100" i="2"/>
  <c r="H100" i="2"/>
  <c r="I99" i="2"/>
  <c r="H99" i="2"/>
  <c r="I98" i="2"/>
  <c r="H98" i="2"/>
  <c r="I97" i="2"/>
  <c r="H97" i="2"/>
  <c r="I96" i="2"/>
  <c r="H96" i="2"/>
  <c r="I95" i="2"/>
  <c r="H95" i="2"/>
  <c r="I94" i="2"/>
  <c r="H94" i="2"/>
  <c r="I93" i="2"/>
  <c r="H93" i="2"/>
  <c r="I92" i="2"/>
  <c r="H92" i="2"/>
  <c r="I91" i="2"/>
  <c r="H91" i="2"/>
  <c r="I90" i="2"/>
  <c r="H90" i="2"/>
  <c r="I89" i="2"/>
  <c r="H89" i="2"/>
  <c r="I88" i="2"/>
  <c r="H88" i="2"/>
  <c r="I87" i="2"/>
  <c r="H87" i="2"/>
  <c r="I86" i="2"/>
  <c r="H86" i="2"/>
  <c r="I85" i="2"/>
  <c r="H85" i="2"/>
  <c r="I84" i="2"/>
  <c r="H84" i="2"/>
  <c r="I83" i="2"/>
  <c r="H83" i="2"/>
  <c r="I82" i="2"/>
  <c r="H82" i="2"/>
  <c r="I81" i="2"/>
  <c r="H81" i="2"/>
  <c r="I80" i="2"/>
  <c r="H80" i="2"/>
  <c r="I79" i="2"/>
  <c r="H79" i="2"/>
  <c r="I78" i="2"/>
  <c r="H78" i="2"/>
  <c r="I77" i="2"/>
  <c r="H77" i="2"/>
  <c r="I76" i="2"/>
  <c r="H76" i="2"/>
  <c r="I75" i="2"/>
  <c r="H75" i="2"/>
  <c r="I74" i="2"/>
  <c r="H74" i="2"/>
  <c r="I73" i="2"/>
  <c r="H73" i="2"/>
  <c r="I72" i="2"/>
  <c r="H72" i="2"/>
  <c r="I71" i="2"/>
  <c r="H71" i="2"/>
  <c r="I70" i="2"/>
  <c r="H70" i="2"/>
  <c r="I69" i="2"/>
  <c r="H69" i="2"/>
  <c r="I68" i="2"/>
  <c r="H68" i="2"/>
  <c r="I67" i="2"/>
  <c r="H67" i="2"/>
  <c r="I66" i="2"/>
  <c r="H66" i="2"/>
  <c r="I65" i="2"/>
  <c r="H65" i="2"/>
  <c r="I64" i="2"/>
  <c r="H64" i="2"/>
  <c r="I63" i="2"/>
  <c r="H63" i="2"/>
  <c r="I62" i="2"/>
  <c r="H62" i="2"/>
  <c r="I61" i="2"/>
  <c r="H61" i="2"/>
  <c r="I60" i="2"/>
  <c r="H60" i="2"/>
  <c r="I59" i="2"/>
  <c r="H59" i="2"/>
  <c r="I58" i="2"/>
  <c r="H58" i="2"/>
  <c r="I57" i="2"/>
  <c r="H57" i="2"/>
  <c r="I56" i="2"/>
  <c r="H56" i="2"/>
  <c r="I55" i="2"/>
  <c r="I54" i="2"/>
  <c r="I53" i="2"/>
  <c r="G52" i="2"/>
  <c r="I51" i="2"/>
  <c r="H51" i="2"/>
  <c r="I50" i="2"/>
  <c r="H50" i="2"/>
  <c r="I49" i="2"/>
  <c r="H49" i="2"/>
  <c r="I48" i="2"/>
  <c r="H48" i="2"/>
  <c r="I47" i="2"/>
  <c r="H47" i="2"/>
  <c r="I46" i="2"/>
  <c r="H46" i="2"/>
  <c r="I45" i="2"/>
  <c r="H45" i="2"/>
  <c r="I44" i="2"/>
  <c r="H44" i="2"/>
  <c r="I43" i="2"/>
  <c r="H43" i="2"/>
  <c r="I42" i="2"/>
  <c r="H42" i="2"/>
  <c r="I41" i="2"/>
  <c r="H41" i="2"/>
  <c r="I40" i="2"/>
  <c r="H40" i="2"/>
  <c r="I39" i="2"/>
  <c r="H39" i="2"/>
  <c r="I38" i="2"/>
  <c r="H38" i="2"/>
  <c r="I37" i="2"/>
  <c r="I36" i="2"/>
  <c r="H36" i="2"/>
  <c r="G36" i="2"/>
  <c r="I35" i="2"/>
  <c r="G35" i="2"/>
  <c r="H35" i="2" s="1"/>
  <c r="H34" i="2"/>
  <c r="G34" i="2"/>
  <c r="I34" i="2" s="1"/>
  <c r="I33" i="2"/>
  <c r="H33" i="2"/>
  <c r="I32" i="2"/>
  <c r="G32" i="2"/>
  <c r="H32" i="2" s="1"/>
  <c r="I31" i="2"/>
  <c r="H31" i="2"/>
  <c r="I30" i="2"/>
  <c r="H30" i="2"/>
  <c r="G30" i="2"/>
  <c r="I29" i="2"/>
  <c r="G29" i="2"/>
  <c r="H29" i="2" s="1"/>
  <c r="H28" i="2"/>
  <c r="G28" i="2"/>
  <c r="I28" i="2" s="1"/>
  <c r="I27" i="2"/>
  <c r="H27" i="2"/>
  <c r="G26" i="2"/>
  <c r="I25" i="2"/>
  <c r="H25" i="2"/>
  <c r="I24" i="2"/>
  <c r="H24" i="2"/>
  <c r="I23" i="2"/>
  <c r="H23" i="2"/>
  <c r="I22" i="2"/>
  <c r="H22" i="2"/>
  <c r="I21" i="2"/>
  <c r="H21" i="2"/>
  <c r="I20" i="2"/>
  <c r="H20" i="2"/>
  <c r="I19" i="2"/>
  <c r="H19" i="2"/>
  <c r="I18" i="2"/>
  <c r="H18" i="2"/>
  <c r="I17" i="2"/>
  <c r="H17" i="2"/>
  <c r="I16" i="2"/>
  <c r="H16" i="2"/>
  <c r="I15" i="2"/>
  <c r="H15" i="2"/>
  <c r="I14" i="2"/>
  <c r="H14" i="2"/>
  <c r="I13" i="2"/>
  <c r="H13" i="2"/>
  <c r="I12" i="2"/>
  <c r="G10" i="2"/>
  <c r="I9" i="2"/>
  <c r="G9" i="2" s="1"/>
  <c r="H9" i="2"/>
  <c r="I8" i="2"/>
  <c r="H8" i="2"/>
  <c r="I7" i="2"/>
  <c r="H7" i="2"/>
  <c r="I6" i="2"/>
  <c r="H6" i="2"/>
  <c r="I5" i="2"/>
  <c r="H5" i="2"/>
  <c r="I4" i="2"/>
  <c r="H4" i="2"/>
  <c r="I3" i="2"/>
  <c r="H3" i="2"/>
  <c r="I2" i="2"/>
  <c r="H2" i="2"/>
  <c r="I219" i="1"/>
  <c r="H219" i="1"/>
  <c r="I217" i="1"/>
  <c r="H217" i="1"/>
  <c r="G205" i="1"/>
  <c r="G199" i="1"/>
  <c r="G197" i="1"/>
  <c r="G196" i="1"/>
  <c r="G195" i="1"/>
  <c r="G194" i="1"/>
  <c r="I191" i="1"/>
  <c r="G190" i="1"/>
  <c r="G183" i="1"/>
  <c r="I181" i="1"/>
  <c r="H181" i="1"/>
  <c r="I180" i="1"/>
  <c r="H180" i="1"/>
  <c r="I179" i="1"/>
  <c r="H179" i="1"/>
  <c r="I178" i="1"/>
  <c r="H178" i="1"/>
  <c r="I177" i="1"/>
  <c r="H177" i="1"/>
  <c r="I176" i="1"/>
  <c r="H176" i="1"/>
  <c r="I175" i="1"/>
  <c r="H175" i="1"/>
  <c r="I174" i="1"/>
  <c r="H174" i="1"/>
  <c r="I173" i="1"/>
  <c r="H173" i="1"/>
  <c r="G172" i="1"/>
  <c r="F172" i="1" s="1"/>
  <c r="I171" i="1"/>
  <c r="G171" i="1"/>
  <c r="H171" i="1" s="1"/>
  <c r="H170" i="1"/>
  <c r="G170" i="1"/>
  <c r="I170" i="1" s="1"/>
  <c r="G169" i="1"/>
  <c r="I169" i="1" s="1"/>
  <c r="I168" i="1"/>
  <c r="H168" i="1"/>
  <c r="G168" i="1"/>
  <c r="I167" i="1"/>
  <c r="G167" i="1"/>
  <c r="H167" i="1" s="1"/>
  <c r="H166" i="1"/>
  <c r="G166" i="1"/>
  <c r="I166" i="1" s="1"/>
  <c r="G165" i="1"/>
  <c r="G164" i="1"/>
  <c r="H157" i="1"/>
  <c r="G156" i="1"/>
  <c r="I156" i="1" s="1"/>
  <c r="G155" i="1"/>
  <c r="G154" i="1"/>
  <c r="I153" i="1"/>
  <c r="H153" i="1"/>
  <c r="G152" i="1"/>
  <c r="H152" i="1" s="1"/>
  <c r="H150" i="1"/>
  <c r="H144" i="1"/>
  <c r="G144" i="1"/>
  <c r="H141" i="1"/>
  <c r="H138" i="1"/>
  <c r="I136" i="1"/>
  <c r="I135" i="1"/>
  <c r="H135" i="1"/>
  <c r="I133" i="1"/>
  <c r="H133" i="1"/>
  <c r="I132" i="1"/>
  <c r="H132" i="1"/>
  <c r="I131" i="1"/>
  <c r="G131" i="1" s="1"/>
  <c r="H131" i="1"/>
  <c r="I130" i="1"/>
  <c r="I129" i="1"/>
  <c r="I128" i="1"/>
  <c r="I127" i="1"/>
  <c r="H127" i="1"/>
  <c r="G126" i="1"/>
  <c r="I125" i="1"/>
  <c r="H125" i="1"/>
  <c r="I124" i="1"/>
  <c r="G122" i="1"/>
  <c r="I121" i="1"/>
  <c r="H121" i="1"/>
  <c r="I120" i="1"/>
  <c r="H120" i="1"/>
  <c r="I119" i="1"/>
  <c r="H119" i="1"/>
  <c r="I118" i="1"/>
  <c r="H118" i="1"/>
  <c r="I117" i="1"/>
  <c r="H117" i="1"/>
  <c r="I116" i="1"/>
  <c r="H116" i="1"/>
  <c r="I115" i="1"/>
  <c r="H115" i="1"/>
  <c r="I114" i="1"/>
  <c r="H114" i="1"/>
  <c r="I113" i="1"/>
  <c r="H113" i="1"/>
  <c r="I112" i="1"/>
  <c r="H112" i="1"/>
  <c r="I111" i="1"/>
  <c r="H111" i="1"/>
  <c r="I110" i="1"/>
  <c r="H110" i="1"/>
  <c r="I109" i="1"/>
  <c r="H109" i="1"/>
  <c r="I108" i="1"/>
  <c r="H108" i="1"/>
  <c r="I107" i="1"/>
  <c r="H107" i="1"/>
  <c r="I106" i="1"/>
  <c r="H106" i="1"/>
  <c r="I105" i="1"/>
  <c r="H105" i="1"/>
  <c r="I104" i="1"/>
  <c r="H104" i="1"/>
  <c r="I103" i="1"/>
  <c r="H103" i="1"/>
  <c r="I102" i="1"/>
  <c r="H102" i="1"/>
  <c r="I101" i="1"/>
  <c r="H101" i="1"/>
  <c r="G100" i="1"/>
  <c r="I99" i="1"/>
  <c r="H99" i="1"/>
  <c r="G99" i="1"/>
  <c r="I98" i="1"/>
  <c r="G98" i="1"/>
  <c r="H98" i="1" s="1"/>
  <c r="H97" i="1"/>
  <c r="G97" i="1"/>
  <c r="I97" i="1" s="1"/>
  <c r="I96" i="1"/>
  <c r="H96" i="1"/>
  <c r="I95" i="1"/>
  <c r="G95" i="1"/>
  <c r="H95" i="1" s="1"/>
  <c r="I94" i="1"/>
  <c r="H94" i="1"/>
  <c r="I93" i="1"/>
  <c r="H93" i="1"/>
  <c r="G93" i="1"/>
  <c r="I92" i="1"/>
  <c r="G92" i="1"/>
  <c r="H92" i="1" s="1"/>
  <c r="H91" i="1"/>
  <c r="G91" i="1"/>
  <c r="I91" i="1" s="1"/>
  <c r="I90" i="1"/>
  <c r="I89" i="1"/>
  <c r="H89" i="1"/>
  <c r="I88" i="1"/>
  <c r="H88" i="1"/>
  <c r="I87" i="1"/>
  <c r="H87" i="1"/>
  <c r="I86" i="1"/>
  <c r="H86" i="1"/>
  <c r="I85" i="1"/>
  <c r="H85" i="1"/>
  <c r="I84" i="1"/>
  <c r="H84" i="1"/>
  <c r="I83" i="1"/>
  <c r="H83" i="1"/>
  <c r="I82" i="1"/>
  <c r="H82" i="1"/>
  <c r="I81" i="1"/>
  <c r="H81" i="1"/>
  <c r="I80" i="1"/>
  <c r="H80" i="1"/>
  <c r="I79" i="1"/>
  <c r="H79" i="1"/>
  <c r="I78" i="1"/>
  <c r="H78" i="1"/>
  <c r="I77" i="1"/>
  <c r="H77" i="1"/>
  <c r="I76" i="1"/>
  <c r="H76" i="1"/>
  <c r="I75" i="1"/>
  <c r="H75" i="1"/>
  <c r="I74" i="1"/>
  <c r="H74" i="1"/>
  <c r="I73" i="1"/>
  <c r="H73" i="1"/>
  <c r="I72" i="1"/>
  <c r="H72" i="1"/>
  <c r="I71" i="1"/>
  <c r="H71" i="1"/>
  <c r="I70" i="1"/>
  <c r="H70" i="1"/>
  <c r="I69" i="1"/>
  <c r="H69" i="1"/>
  <c r="I68" i="1"/>
  <c r="H68" i="1"/>
  <c r="I67" i="1"/>
  <c r="H67" i="1"/>
  <c r="I66" i="1"/>
  <c r="H66" i="1"/>
  <c r="I65" i="1"/>
  <c r="H65" i="1"/>
  <c r="I64" i="1"/>
  <c r="H64" i="1"/>
  <c r="I63" i="1"/>
  <c r="H63" i="1"/>
  <c r="I62" i="1"/>
  <c r="H62" i="1"/>
  <c r="I61" i="1"/>
  <c r="H61" i="1"/>
  <c r="I60" i="1"/>
  <c r="H60" i="1"/>
  <c r="I59" i="1"/>
  <c r="H59" i="1"/>
  <c r="I58" i="1"/>
  <c r="H58" i="1"/>
  <c r="I57" i="1"/>
  <c r="H57" i="1"/>
  <c r="I56" i="1"/>
  <c r="H56" i="1"/>
  <c r="I55" i="1"/>
  <c r="H55" i="1"/>
  <c r="I54" i="1"/>
  <c r="H54" i="1"/>
  <c r="I53" i="1"/>
  <c r="H53" i="1"/>
  <c r="I52" i="1"/>
  <c r="H52" i="1"/>
  <c r="I51" i="1"/>
  <c r="H51" i="1"/>
  <c r="I50" i="1"/>
  <c r="H50" i="1"/>
  <c r="I49" i="1"/>
  <c r="H49" i="1"/>
  <c r="I48" i="1"/>
  <c r="H48" i="1"/>
  <c r="I47" i="1"/>
  <c r="H47" i="1"/>
  <c r="I46" i="1"/>
  <c r="H46" i="1"/>
  <c r="I45" i="1"/>
  <c r="H45" i="1"/>
  <c r="I44" i="1"/>
  <c r="H44" i="1"/>
  <c r="I43" i="1"/>
  <c r="H43" i="1"/>
  <c r="I42" i="1"/>
  <c r="H42" i="1"/>
  <c r="I41" i="1"/>
  <c r="H41" i="1"/>
  <c r="I40" i="1"/>
  <c r="H40" i="1"/>
  <c r="I39" i="1"/>
  <c r="H39" i="1"/>
  <c r="I38" i="1"/>
  <c r="H38" i="1"/>
  <c r="I37" i="1"/>
  <c r="H37" i="1"/>
  <c r="I36" i="1"/>
  <c r="H36" i="1"/>
  <c r="I35" i="1"/>
  <c r="H35" i="1"/>
  <c r="I34" i="1"/>
  <c r="H34" i="1"/>
  <c r="I33" i="1"/>
  <c r="H33" i="1"/>
  <c r="I32" i="1"/>
  <c r="H32" i="1"/>
  <c r="I31" i="1"/>
  <c r="H31" i="1"/>
  <c r="I30" i="1"/>
  <c r="H30" i="1"/>
  <c r="I29" i="1"/>
  <c r="H29" i="1"/>
  <c r="I28" i="1"/>
  <c r="H28" i="1"/>
  <c r="I27" i="1"/>
  <c r="H27" i="1"/>
  <c r="I26" i="1"/>
  <c r="H26" i="1"/>
  <c r="I25" i="1"/>
  <c r="H25" i="1"/>
  <c r="I24" i="1"/>
  <c r="H24" i="1"/>
  <c r="G12" i="1"/>
  <c r="I128" i="2" l="1"/>
  <c r="I172" i="1"/>
  <c r="H169" i="1"/>
</calcChain>
</file>

<file path=xl/comments1.xml><?xml version="1.0" encoding="utf-8"?>
<comments xmlns="http://schemas.openxmlformats.org/spreadsheetml/2006/main">
  <authors>
    <author/>
  </authors>
  <commentList>
    <comment ref="D181" authorId="0" shapeId="0">
      <text>
        <r>
          <rPr>
            <sz val="11"/>
            <color theme="1"/>
            <rFont val="Calibri"/>
            <scheme val="minor"/>
          </rPr>
          <t>Falta Lucas enviar calendário escolar para confirmar o tempo de execução de contrato
	-Gilcilene Gonzaga</t>
        </r>
      </text>
    </comment>
  </commentList>
</comments>
</file>

<file path=xl/comments2.xml><?xml version="1.0" encoding="utf-8"?>
<comments xmlns="http://schemas.openxmlformats.org/spreadsheetml/2006/main">
  <authors>
    <author/>
  </authors>
  <commentList>
    <comment ref="D184" authorId="0" shapeId="0">
      <text>
        <r>
          <rPr>
            <sz val="11"/>
            <color theme="1"/>
            <rFont val="Calibri"/>
            <scheme val="minor"/>
          </rPr>
          <t>Gilcilene Gonzaga de Oliveira:
2024.000015.32101.01</t>
        </r>
      </text>
    </comment>
  </commentList>
</comments>
</file>

<file path=xl/sharedStrings.xml><?xml version="1.0" encoding="utf-8"?>
<sst xmlns="http://schemas.openxmlformats.org/spreadsheetml/2006/main" count="3690" uniqueCount="979">
  <si>
    <t>PLANO DE CONTRATAÇÃO ANUAL - SECTI - EXERCICIO 2025</t>
  </si>
  <si>
    <t>Item</t>
  </si>
  <si>
    <t>Unidade Demandante</t>
  </si>
  <si>
    <t>Encaminhamento</t>
  </si>
  <si>
    <t>Objeto resumido</t>
  </si>
  <si>
    <t>Unidade de Medida</t>
  </si>
  <si>
    <t>Quantidade Estimada</t>
  </si>
  <si>
    <t>Valor Unitário
Estimado</t>
  </si>
  <si>
    <t>Valor Total Estimado da Contratação</t>
  </si>
  <si>
    <t>Estimativa Preliminar do Valor Exercício 2025</t>
  </si>
  <si>
    <t>Tipo de Contratação</t>
  </si>
  <si>
    <t>Forma de Contratação</t>
  </si>
  <si>
    <t>Data estimada inicial da contratação</t>
  </si>
  <si>
    <t>Data estimada final da contratação</t>
  </si>
  <si>
    <t>Classificação Orçamentária</t>
  </si>
  <si>
    <t>Ação orçamentária</t>
  </si>
  <si>
    <t>Agente de Contratação *</t>
  </si>
  <si>
    <t>Observação</t>
  </si>
  <si>
    <t>1</t>
  </si>
  <si>
    <t>ASCOM</t>
  </si>
  <si>
    <t>Aquisição de Microfone de Lapela Sem Fio</t>
  </si>
  <si>
    <t>unidade</t>
  </si>
  <si>
    <t>Nova</t>
  </si>
  <si>
    <t>Licitação sem Ata de Registro de Preços - ARP</t>
  </si>
  <si>
    <t>3.3.90.30</t>
  </si>
  <si>
    <t>32.101.191220800.2070 - ADMINISTRAÇÃO DA UNIDADE</t>
  </si>
  <si>
    <t>Conforme Portaria 021-R/2024</t>
  </si>
  <si>
    <t>2</t>
  </si>
  <si>
    <t>Aquisição de Fone de Ouvido Bluetooth</t>
  </si>
  <si>
    <t>Conforme Portaria 021-R/2025</t>
  </si>
  <si>
    <t>3</t>
  </si>
  <si>
    <t>Aquisição de Microfone condensador de alta qualidade, Braço articulado para posicionamento de microfone e Interface de áudio para conexão com o computador.</t>
  </si>
  <si>
    <t>Conforme Portaria 021-R/2026</t>
  </si>
  <si>
    <t>4</t>
  </si>
  <si>
    <t>Aquisição de Tripé Câmera Celular Universal Dslr</t>
  </si>
  <si>
    <t>Conforme Portaria 021-R/2027</t>
  </si>
  <si>
    <t>5</t>
  </si>
  <si>
    <t>Aquisição de Estabilizador Para Câmera Estabilizador Scorp C Estabilizador</t>
  </si>
  <si>
    <t>Conforme Portaria 021-R/2028</t>
  </si>
  <si>
    <t>6</t>
  </si>
  <si>
    <t>Aquisição de Carregador Turbo Portátil Power Bank 50.000 Original Usb C</t>
  </si>
  <si>
    <t>Conforme Portaria 021-R/2029</t>
  </si>
  <si>
    <t>7</t>
  </si>
  <si>
    <t>Aquisição de assinatura de jornal digital e impresso A tribuna</t>
  </si>
  <si>
    <t>serviço</t>
  </si>
  <si>
    <t>3.3.90.39</t>
  </si>
  <si>
    <t>Conforme Portaria 021-R/2030</t>
  </si>
  <si>
    <t>8</t>
  </si>
  <si>
    <t>Aquisição de assinatura de jornal digital A Gazeta</t>
  </si>
  <si>
    <t>Conforme Portaria 021-R/2031</t>
  </si>
  <si>
    <t>9</t>
  </si>
  <si>
    <t>Aquisição de Software de edição de áudio.</t>
  </si>
  <si>
    <t>4.4.90.40</t>
  </si>
  <si>
    <t>Conforme Portaria 021-R/2032</t>
  </si>
  <si>
    <t>10</t>
  </si>
  <si>
    <t>Aquisição de Celular Samsung Galaxy S24 5G 512GB</t>
  </si>
  <si>
    <t>4.4.90.52</t>
  </si>
  <si>
    <t>32.101.193330051.2217 - QUALIFICAÇÃO DO CIDADÃO PARA O MUNDO DO TRABALHO</t>
  </si>
  <si>
    <t>Conforme Portaria 021-R/2033</t>
  </si>
  <si>
    <t>11</t>
  </si>
  <si>
    <t>Aquisição de Câmera Fotográfica</t>
  </si>
  <si>
    <t>Conforme Portaria 021-R/2034</t>
  </si>
  <si>
    <t>12</t>
  </si>
  <si>
    <t>Aquisição de Notebook para edição de fotos e vídeos</t>
  </si>
  <si>
    <t>Conforme Portaria 021-R/2035</t>
  </si>
  <si>
    <t>79</t>
  </si>
  <si>
    <t>GAE</t>
  </si>
  <si>
    <t>Serviços de plotagens, impressões, cópias xerográficas e digitalizações de projetos</t>
  </si>
  <si>
    <t>Prorrogada</t>
  </si>
  <si>
    <t>Renovação Contratual (contrato já existente)</t>
  </si>
  <si>
    <t>32.101.193630051.1412 - AMPLIAÇÃO E ADEQUAÇÃO DA REDE DE CENTROS DE EDUCAÇÃO PROFISSIONAL E TECNOLÓGICA</t>
  </si>
  <si>
    <t>Conforme Portaria 021-R/2036</t>
  </si>
  <si>
    <t>80</t>
  </si>
  <si>
    <t>2024-4CSX6G</t>
  </si>
  <si>
    <t>Execução de obras e serviços para conclusão da obra do Centro Estadual de Educação Tecnológica - CEET em Afonso Cláudio/ES</t>
  </si>
  <si>
    <t>obra</t>
  </si>
  <si>
    <t>Utilização de Ata de Registro de Preços - ARP</t>
  </si>
  <si>
    <t>4.4.90.51</t>
  </si>
  <si>
    <t>Conforme Portaria 021-R/2037</t>
  </si>
  <si>
    <t xml:space="preserve">Será solicitada suplementação orçamentária à Secretaria de Estado de Economia e Planejamento para execução desta ação durante o exercício de 2025. </t>
  </si>
  <si>
    <t>81</t>
  </si>
  <si>
    <t>2024-Z57K3W</t>
  </si>
  <si>
    <t>Execução de obras do Centro Estadual de Educação Tecnológica - CEET em Iúna/ES</t>
  </si>
  <si>
    <t>Conforme Portaria 021-R/2038</t>
  </si>
  <si>
    <t>82</t>
  </si>
  <si>
    <t>2024-W881L8</t>
  </si>
  <si>
    <t>Execução de obra de reforma do Centro Estadual de Educação Tecnológica - CEET Emilio Nemer em Castelo/ES</t>
  </si>
  <si>
    <t>Conforme Portaria 021-R/2039</t>
  </si>
  <si>
    <t>83</t>
  </si>
  <si>
    <t>2024-WGP647</t>
  </si>
  <si>
    <t>Execução de obra de reforma do Centro Estadual de Educação Tecnológica - CEET Talmo Luiz Silva em João Neiva/ES</t>
  </si>
  <si>
    <t>Conforme Portaria 021-R/2040</t>
  </si>
  <si>
    <t>84</t>
  </si>
  <si>
    <t>2024-1MLW40</t>
  </si>
  <si>
    <t>Execução de obra de reforma do Centro Estadual de Educação Tecnológica - ceet Vasco Coutinho em Vila Velha/ES</t>
  </si>
  <si>
    <t>Conforme Portaria 021-R/2041</t>
  </si>
  <si>
    <t>85</t>
  </si>
  <si>
    <t>2024-444CS3</t>
  </si>
  <si>
    <t>Execução de obra de reforma e adequação do Centro Estadual de Educação Tecnológica - CEET Saúde em Serra/ES</t>
  </si>
  <si>
    <t>Conforme Portaria 021-R/2042</t>
  </si>
  <si>
    <t>86</t>
  </si>
  <si>
    <t>2024-6MXJLC</t>
  </si>
  <si>
    <t>Execução de obra de reforma do Centro de Pesquisa, Inovação e Desenvolvimento (CPID) em Cariacica/ES</t>
  </si>
  <si>
    <t>Utilização de Ata de Registra de Preços - ARP</t>
  </si>
  <si>
    <t>Conforme Portaria 021-R/2043</t>
  </si>
  <si>
    <t>87</t>
  </si>
  <si>
    <t>Execução de obra de reforma e ampliação do CEET Giuseppe Altoé</t>
  </si>
  <si>
    <t>Em andamento</t>
  </si>
  <si>
    <t>Despesa já contratada</t>
  </si>
  <si>
    <t>Conforme Portaria 021-R/2044</t>
  </si>
  <si>
    <t>13</t>
  </si>
  <si>
    <t>GEAF</t>
  </si>
  <si>
    <t>Aquisição de açúcar 5k</t>
  </si>
  <si>
    <t>pacote</t>
  </si>
  <si>
    <t>Conforme Portaria 021-R/2045</t>
  </si>
  <si>
    <t>14</t>
  </si>
  <si>
    <t>Aquisição de adoçante 100ml</t>
  </si>
  <si>
    <t>frasco</t>
  </si>
  <si>
    <t>Conforme Portaria 021-R/2046</t>
  </si>
  <si>
    <t>15</t>
  </si>
  <si>
    <t>Aquisição de álcool gel 500ml</t>
  </si>
  <si>
    <t>Conforme Portaria 021-R/2047</t>
  </si>
  <si>
    <t>16</t>
  </si>
  <si>
    <t>Aquisição de álcool isopropílico 1L</t>
  </si>
  <si>
    <t>Conforme Portaria 021-R/2048</t>
  </si>
  <si>
    <t>17</t>
  </si>
  <si>
    <t>Aquisição de álcool líquido 1L</t>
  </si>
  <si>
    <t>Conforme Portaria 021-R/2049</t>
  </si>
  <si>
    <t>18</t>
  </si>
  <si>
    <t>Aquisição de apagador de quadro branco</t>
  </si>
  <si>
    <t>Conforme Portaria 021-R/2050</t>
  </si>
  <si>
    <t>19</t>
  </si>
  <si>
    <t>Aquisição de apontador de lápis</t>
  </si>
  <si>
    <t>Conforme Portaria 021-R/2051</t>
  </si>
  <si>
    <t>20</t>
  </si>
  <si>
    <t>Aquisição de arquivo morto</t>
  </si>
  <si>
    <t>Conforme Portaria 021-R/2052</t>
  </si>
  <si>
    <t>21</t>
  </si>
  <si>
    <t>Aquisição de balde de plástico 15L</t>
  </si>
  <si>
    <t>Conforme Portaria 021-R/2053</t>
  </si>
  <si>
    <t>22</t>
  </si>
  <si>
    <t>Aquisição de barbante de algodão retorcido 4/8 rolo com 180 metros</t>
  </si>
  <si>
    <t>rolo</t>
  </si>
  <si>
    <t>Conforme Portaria 021-R/2054</t>
  </si>
  <si>
    <t>23</t>
  </si>
  <si>
    <t>Aquisição de bateria alcalina 9V</t>
  </si>
  <si>
    <t>Conforme Portaria 021-R/2055</t>
  </si>
  <si>
    <t>24</t>
  </si>
  <si>
    <t>Aquisição de bloco de adesivo cores variadas</t>
  </si>
  <si>
    <t>Conforme Portaria 021-R/2056</t>
  </si>
  <si>
    <t>25</t>
  </si>
  <si>
    <t>Aquisição de borracha</t>
  </si>
  <si>
    <t>Conforme Portaria 021-R/2057</t>
  </si>
  <si>
    <t>26</t>
  </si>
  <si>
    <t>Aquisição de caderno espiral 96fls</t>
  </si>
  <si>
    <t>Conforme Portaria 021-R/2058</t>
  </si>
  <si>
    <t>27</t>
  </si>
  <si>
    <t>Aquisição de café 500 gramas</t>
  </si>
  <si>
    <t>Pacote</t>
  </si>
  <si>
    <t>Conforme Portaria 021-R/2059</t>
  </si>
  <si>
    <t>28</t>
  </si>
  <si>
    <t>Aquisição de caneta esferográfica cores variadas</t>
  </si>
  <si>
    <t>Conforme Portaria 021-R/2060</t>
  </si>
  <si>
    <t>29</t>
  </si>
  <si>
    <t>Aquisição de caneta marca texto cores variadas</t>
  </si>
  <si>
    <t>Conforme Portaria 021-R/2061</t>
  </si>
  <si>
    <t>30</t>
  </si>
  <si>
    <t>Aquisição de clips galvanizado 2/0</t>
  </si>
  <si>
    <t>caixa 250 und</t>
  </si>
  <si>
    <t>Conforme Portaria 021-R/2062</t>
  </si>
  <si>
    <t>31</t>
  </si>
  <si>
    <t>Aquisição de clips galvanizado 3/0</t>
  </si>
  <si>
    <t>caixa 50 und</t>
  </si>
  <si>
    <t>Conforme Portaria 021-R/2063</t>
  </si>
  <si>
    <t>32</t>
  </si>
  <si>
    <t>Aquisição de cola líquida branca</t>
  </si>
  <si>
    <t>Conforme Portaria 021-R/2064</t>
  </si>
  <si>
    <t>33</t>
  </si>
  <si>
    <t>Aquisição de conector RJ45 Cat6 macho</t>
  </si>
  <si>
    <t>Conforme Portaria 021-R/2065</t>
  </si>
  <si>
    <t>34</t>
  </si>
  <si>
    <t>Aquisição de copo de vidro 300ml</t>
  </si>
  <si>
    <t>Conforme Portaria 021-R/2066</t>
  </si>
  <si>
    <t>35</t>
  </si>
  <si>
    <t>Aquisição de copo descartável 200ml</t>
  </si>
  <si>
    <t>pacote 100 und</t>
  </si>
  <si>
    <t>Conforme Portaria 021-R/2067</t>
  </si>
  <si>
    <t>36</t>
  </si>
  <si>
    <t>Aquisição de copo descartável 50ml</t>
  </si>
  <si>
    <t>Conforme Portaria 021-R/2068</t>
  </si>
  <si>
    <t>37</t>
  </si>
  <si>
    <t>Aquisição de desentupidor de pia</t>
  </si>
  <si>
    <t>Conforme Portaria 021-R/2069</t>
  </si>
  <si>
    <t>38</t>
  </si>
  <si>
    <t>Aquisição de desentupidor de vaso sanitário</t>
  </si>
  <si>
    <t>Conforme Portaria 021-R/2070</t>
  </si>
  <si>
    <t>39</t>
  </si>
  <si>
    <t>Aquisição de dispenser papel higiênico rolo</t>
  </si>
  <si>
    <t>Conforme Portaria 021-R/2071</t>
  </si>
  <si>
    <t>40</t>
  </si>
  <si>
    <t>Aquisição de dispenser papel toalha interfolhado</t>
  </si>
  <si>
    <t>Conforme Portaria 021-R/2072</t>
  </si>
  <si>
    <t>41</t>
  </si>
  <si>
    <t>Aquisição de dispenser sabonete líquido/álcool gel</t>
  </si>
  <si>
    <t>Conforme Portaria 021-R/2073</t>
  </si>
  <si>
    <t>42</t>
  </si>
  <si>
    <t>Aquisição de elástico de borracha n° 18 - 100g</t>
  </si>
  <si>
    <t>Conforme Portaria 021-R/2074</t>
  </si>
  <si>
    <t>43</t>
  </si>
  <si>
    <t>Aquisição de envelope saco 240x340mm</t>
  </si>
  <si>
    <t>pacote 250 unidade</t>
  </si>
  <si>
    <t>Conforme Portaria 021-R/2075</t>
  </si>
  <si>
    <t>44</t>
  </si>
  <si>
    <t>Aquisição de estilete 18mm lâmina larga</t>
  </si>
  <si>
    <t>Conforme Portaria 021-R/2076</t>
  </si>
  <si>
    <t>45</t>
  </si>
  <si>
    <t>Aquisição de extrator de grampo</t>
  </si>
  <si>
    <t>Conforme Portaria 021-R/2077</t>
  </si>
  <si>
    <t>46</t>
  </si>
  <si>
    <t>Aquisição de fita adesiva transparente 48mm</t>
  </si>
  <si>
    <t>unidade rolo</t>
  </si>
  <si>
    <t>Conforme Portaria 021-R/2078</t>
  </si>
  <si>
    <t>47</t>
  </si>
  <si>
    <t>Aquisição de fita adesiva transparente durex 12mm</t>
  </si>
  <si>
    <t>Conforme Portaria 021-R/2079</t>
  </si>
  <si>
    <t>48</t>
  </si>
  <si>
    <t>Aquisição de fita crepe 18mm</t>
  </si>
  <si>
    <t>Conforme Portaria 021-R/2080</t>
  </si>
  <si>
    <t>49</t>
  </si>
  <si>
    <t>Aquisição de fita isolante 19mmx10m</t>
  </si>
  <si>
    <t>Conforme Portaria 021-R/2081</t>
  </si>
  <si>
    <t>50</t>
  </si>
  <si>
    <t>Aquisição de flanela</t>
  </si>
  <si>
    <t>Conforme Portaria 021-R/2082</t>
  </si>
  <si>
    <t>51</t>
  </si>
  <si>
    <t>Aquisição de garrafa térmica inox 1L</t>
  </si>
  <si>
    <t>Conforme Portaria 021-R/2083</t>
  </si>
  <si>
    <t>52</t>
  </si>
  <si>
    <t>Aquisição de grafite para lapiseira 0,5mm</t>
  </si>
  <si>
    <t>caixa 12 unidades</t>
  </si>
  <si>
    <t>Conforme Portaria 021-R/2084</t>
  </si>
  <si>
    <t>53</t>
  </si>
  <si>
    <t>Aquisição de grafite para lapiseira 0,7mm</t>
  </si>
  <si>
    <t>Conforme Portaria 021-R/2085</t>
  </si>
  <si>
    <t>54</t>
  </si>
  <si>
    <t>Aquisição de grampeador 26/6</t>
  </si>
  <si>
    <t>Conforme Portaria 021-R/2086</t>
  </si>
  <si>
    <t>55</t>
  </si>
  <si>
    <t>Aquisição de grampo galvanizado 26/6</t>
  </si>
  <si>
    <t>caixa 5000 unidades</t>
  </si>
  <si>
    <t>Conforme Portaria 021-R/2087</t>
  </si>
  <si>
    <t>56</t>
  </si>
  <si>
    <t>Aquisição de guardanapo de papel</t>
  </si>
  <si>
    <t>pacote 50 folhas</t>
  </si>
  <si>
    <t>Conforme Portaria 021-R/2088</t>
  </si>
  <si>
    <t>57</t>
  </si>
  <si>
    <t>Aquisição de lápis grafite n° 2</t>
  </si>
  <si>
    <t>Conforme Portaria 021-R/2089</t>
  </si>
  <si>
    <t>58</t>
  </si>
  <si>
    <t>Aquisição de lapiseira 0,5mm</t>
  </si>
  <si>
    <t>Conforme Portaria 021-R/2090</t>
  </si>
  <si>
    <t>59</t>
  </si>
  <si>
    <t>Aquisição de lapiseira 0,7mm</t>
  </si>
  <si>
    <t>Conforme Portaria 021-R/2091</t>
  </si>
  <si>
    <t>60</t>
  </si>
  <si>
    <t>Aquisição de lixeira 15L</t>
  </si>
  <si>
    <t>Conforme Portaria 021-R/2092</t>
  </si>
  <si>
    <t>61</t>
  </si>
  <si>
    <t>Aquisição de marcador permanente cores variadas</t>
  </si>
  <si>
    <t>Conforme Portaria 021-R/2093</t>
  </si>
  <si>
    <t>62</t>
  </si>
  <si>
    <t>Aquisição de mouse USB</t>
  </si>
  <si>
    <t>Conforme Portaria 021-R/2094</t>
  </si>
  <si>
    <t>63</t>
  </si>
  <si>
    <t>Aquisição de organizador de cabos</t>
  </si>
  <si>
    <t>Conforme Portaria 021-R/2095</t>
  </si>
  <si>
    <t>64</t>
  </si>
  <si>
    <t>Aquisição de papel A4 resma com 500 fls</t>
  </si>
  <si>
    <t>resma</t>
  </si>
  <si>
    <t>Conforme Portaria 021-R/2096</t>
  </si>
  <si>
    <t>65</t>
  </si>
  <si>
    <t>Aquisição de papel higiênico rolo 300m</t>
  </si>
  <si>
    <t>pacote 8 unidades</t>
  </si>
  <si>
    <t>Conforme Portaria 021-R/2097</t>
  </si>
  <si>
    <t>66</t>
  </si>
  <si>
    <t>Aquisição de papel toalha em rolo para dispenser 20cmx200m</t>
  </si>
  <si>
    <t>caixa com 6 rolos</t>
  </si>
  <si>
    <t>Conforme Portaria 021-R/2098</t>
  </si>
  <si>
    <t>67</t>
  </si>
  <si>
    <t>Aquisição de pasta aba e elástico sem lombo</t>
  </si>
  <si>
    <t>Conforme Portaria 021-R/2099</t>
  </si>
  <si>
    <t>68</t>
  </si>
  <si>
    <t>Aquisição de pen drive 32GB</t>
  </si>
  <si>
    <t>Conforme Portaria 021-R/2100</t>
  </si>
  <si>
    <t>69</t>
  </si>
  <si>
    <t>Aquisição de pen drive 64GB</t>
  </si>
  <si>
    <t>Conforme Portaria 021-R/2101</t>
  </si>
  <si>
    <t>70</t>
  </si>
  <si>
    <t>Aquisição de perfurador de papel</t>
  </si>
  <si>
    <t>Conforme Portaria 021-R/2102</t>
  </si>
  <si>
    <t>71</t>
  </si>
  <si>
    <t>Aquisição de pilha alcalina AA</t>
  </si>
  <si>
    <t>cartela 2 pilhas</t>
  </si>
  <si>
    <t>Conforme Portaria 021-R/2103</t>
  </si>
  <si>
    <t>72</t>
  </si>
  <si>
    <t>Aquisição de pilha alcalina AAA</t>
  </si>
  <si>
    <t>Conforme Portaria 021-R/2104</t>
  </si>
  <si>
    <t>73</t>
  </si>
  <si>
    <t>Aquisição de pincel atômico cores variadas</t>
  </si>
  <si>
    <t>Conforme Portaria 021-R/2105</t>
  </si>
  <si>
    <t>74</t>
  </si>
  <si>
    <t>Aquisição de régua plástica 30cm</t>
  </si>
  <si>
    <t>Conforme Portaria 021-R/2106</t>
  </si>
  <si>
    <t>75</t>
  </si>
  <si>
    <t>Aquisição de saco de lixo 100L</t>
  </si>
  <si>
    <t>pacote 100 unidades</t>
  </si>
  <si>
    <t>Conforme Portaria 021-R/2107</t>
  </si>
  <si>
    <t>76</t>
  </si>
  <si>
    <t>Aquisição de saco de lixo 15L</t>
  </si>
  <si>
    <t>Conforme Portaria 021-R/2108</t>
  </si>
  <si>
    <t>77</t>
  </si>
  <si>
    <t>Aquisição de tesoura</t>
  </si>
  <si>
    <t>Conforme Portaria 021-R/2109</t>
  </si>
  <si>
    <t>78</t>
  </si>
  <si>
    <t>Aquisição de xícara de porcelana 200ml</t>
  </si>
  <si>
    <t>Conforme Portaria 021-R/2110</t>
  </si>
  <si>
    <t>88</t>
  </si>
  <si>
    <t>Gerenciamento de frota (abastecimento e manutenção) dos veículos oficiais</t>
  </si>
  <si>
    <t>valor médio pago mensalmente (R$)</t>
  </si>
  <si>
    <t>Conforme Portaria 021-R/2111</t>
  </si>
  <si>
    <t>89</t>
  </si>
  <si>
    <t>Locação de veículo automotor, tipo serviço, mini van, sem motorista</t>
  </si>
  <si>
    <t>valor locação 03 veículos / mês</t>
  </si>
  <si>
    <t>3.3.90.33</t>
  </si>
  <si>
    <t>Conforme Portaria 021-R/2112</t>
  </si>
  <si>
    <t>Será remanejado da ação 2366 da natureza de despesa 3.3.90.14, após desvinclular a dotação orçamentária do detalhamento de despesa 9000.</t>
  </si>
  <si>
    <t>90</t>
  </si>
  <si>
    <t>Locação de veículo automotor, tipo executivo, sedan, sem motorista</t>
  </si>
  <si>
    <t>valor locação 02 veículos / mês</t>
  </si>
  <si>
    <t>Conforme Portaria 021-R/2113</t>
  </si>
  <si>
    <t>91</t>
  </si>
  <si>
    <t>Locação de veículo automotor, tipo serviço, hatch, sem motorista</t>
  </si>
  <si>
    <t>Conforme Portaria 021-R/2114</t>
  </si>
  <si>
    <t>92</t>
  </si>
  <si>
    <t>valor locação 01 veículo / mês</t>
  </si>
  <si>
    <t>Conforme Portaria 021-R/2115</t>
  </si>
  <si>
    <t>93</t>
  </si>
  <si>
    <t>valor locação 11 veículos / mês</t>
  </si>
  <si>
    <t>Conforme Portaria 021-R/2116</t>
  </si>
  <si>
    <t>94</t>
  </si>
  <si>
    <t>Locação de veículos automotor, tipo serviço, mini van, de forma contínua e sem motorista</t>
  </si>
  <si>
    <t>Conforme Portaria 021-R/2117</t>
  </si>
  <si>
    <t>95</t>
  </si>
  <si>
    <t>Conforme Portaria 021-R/2118</t>
  </si>
  <si>
    <t>96</t>
  </si>
  <si>
    <t>valor locação 06 veículos / mês</t>
  </si>
  <si>
    <t>Conforme Portaria 021-R/2119</t>
  </si>
  <si>
    <t>97</t>
  </si>
  <si>
    <t>Conforme Portaria 021-R/2120</t>
  </si>
  <si>
    <t>98</t>
  </si>
  <si>
    <t>Serviço de Agenciamento e Fornecimento de passagens aéreas</t>
  </si>
  <si>
    <t>Conforme Portaria 021-R/2121</t>
  </si>
  <si>
    <t>99</t>
  </si>
  <si>
    <t>Serviço terceirizado com dedicação exclusiva de mão de obra - ARTÍFICE</t>
  </si>
  <si>
    <t>valor 02 posto de trabalho / mês</t>
  </si>
  <si>
    <t>3.3.90.37</t>
  </si>
  <si>
    <t>Conforme Portaria 021-R/2122</t>
  </si>
  <si>
    <t>100</t>
  </si>
  <si>
    <t>Serviço terceirizado com dedicação exclusiva de mão de obra - RECEPÇÃO, COPEIRA E GARÇOM (SECTI e CPID)</t>
  </si>
  <si>
    <t>valor 06 posto de trabalho / mês</t>
  </si>
  <si>
    <t>Conforme Portaria 021-R/2123</t>
  </si>
  <si>
    <t>101</t>
  </si>
  <si>
    <t>Serviço terceirizado com dedicação exclusiva de mão de obra - COPEIRA (CEET Talmo Luiz Silva)</t>
  </si>
  <si>
    <t>Conforme Portaria 021-R/2124</t>
  </si>
  <si>
    <t>102</t>
  </si>
  <si>
    <t>Serviço terceirizado com dedicação exclusiva de mão de obra - COPEIRA (CEET Vasco Coutinho)</t>
  </si>
  <si>
    <t>Conforme Portaria 021-R/2125</t>
  </si>
  <si>
    <t>103</t>
  </si>
  <si>
    <t>Serviço terceirizado com dedicação exclusiva de mão de obra - AUXILIAR DE INFORMÁTICA</t>
  </si>
  <si>
    <t>valor 18 posto de trabalho / mês</t>
  </si>
  <si>
    <t>Conforme Portaria 021-R/2126</t>
  </si>
  <si>
    <t>104</t>
  </si>
  <si>
    <t>Serviço terceirizado com dedicação exclusiva de mão de obra - ASSISTENTE ADMINISTRATIVO</t>
  </si>
  <si>
    <t>valor 12 posto de trabalho / mês</t>
  </si>
  <si>
    <t>Conforme Portaria 021-R/2127</t>
  </si>
  <si>
    <t>105</t>
  </si>
  <si>
    <t>valor 03 posto de trabalho / mês</t>
  </si>
  <si>
    <t>Conforme Portaria 021-R/2128</t>
  </si>
  <si>
    <t>106</t>
  </si>
  <si>
    <t>Serviço terceirizado com dedicação exclusiva de mão de obra - LIMPEZA (CEETs Vargem Alta e Castelo)</t>
  </si>
  <si>
    <t>Conforme Portaria 021-R/2129</t>
  </si>
  <si>
    <t>Será remanejado da ação 2366 da natureza de despesa 3.3.90.33, após desvinclular a dotação orçamentária do detalhamento de despesa 9000.</t>
  </si>
  <si>
    <t>107</t>
  </si>
  <si>
    <t>Serviço terceirizado com dedicação exclusiva de mão de obra - LIMPEZA (CEET Vasco Coutinho)</t>
  </si>
  <si>
    <t>valor 10 posto de trabalho / mês</t>
  </si>
  <si>
    <t>Conforme Portaria 021-R/2130</t>
  </si>
  <si>
    <t>108</t>
  </si>
  <si>
    <t>Serviço terceirizado com dedicação exclusiva de mão de obra - LIMPEZA (CEET Talmo Luiz)</t>
  </si>
  <si>
    <t>valor 08 posto de trabalho / mês</t>
  </si>
  <si>
    <t>Conforme Portaria 021-R/2131</t>
  </si>
  <si>
    <t>109</t>
  </si>
  <si>
    <t>Serviço terceirizado com dedicação exclusiva de mão de obra - LIMPEZA (sede SECTI)</t>
  </si>
  <si>
    <t>Conforme Portaria 021-R/2132</t>
  </si>
  <si>
    <t>110</t>
  </si>
  <si>
    <t>Serviço terceirizado com dedicação exclusiva de mão de obra - LIMPEZA (CPID)</t>
  </si>
  <si>
    <t>valor 01 posto de trabalho / mês</t>
  </si>
  <si>
    <t>Conforme Portaria 021-R/2133</t>
  </si>
  <si>
    <t>111</t>
  </si>
  <si>
    <t>Serviço terceirizado com dedicação exclusiva de mão de obra - VIGILANTE (CEETs AFONSO, IUNA, GIUSEPPE ALTOÉ E EMILIO NEMER)</t>
  </si>
  <si>
    <t>Conforme Portaria 021-R/2134</t>
  </si>
  <si>
    <t>112</t>
  </si>
  <si>
    <t>Serviço terceirizado com dedicação exclusiva de mão de obra - VIGILANTE (CPID, RADIUM HOTEL, CEET VASCO COUTINHO E CEET TALMO LUIZ SILVA)</t>
  </si>
  <si>
    <t>valor 15 posto de trabalho / mês</t>
  </si>
  <si>
    <t>Conforme Portaria 021-R/2135</t>
  </si>
  <si>
    <t>113</t>
  </si>
  <si>
    <t>Serviço de abastecimento de água e esgotamento sanitário no CEET Vasco Coutinho, CEET Emilio Nemer, no Radium Hotel e no CPID</t>
  </si>
  <si>
    <t>Conforme Portaria 021-R/2136</t>
  </si>
  <si>
    <t>114</t>
  </si>
  <si>
    <t>Fornecimento de energia elétrica para as unidades da SECTI</t>
  </si>
  <si>
    <t>Conforme Portaria 021-R/2137</t>
  </si>
  <si>
    <t>115</t>
  </si>
  <si>
    <t>Serviço de abastecimento de água e esgotamento sanitário no CEET Talmo Luiz Silva</t>
  </si>
  <si>
    <t>Conforme Portaria 021-R/2138</t>
  </si>
  <si>
    <t>116</t>
  </si>
  <si>
    <t>Serviço de abastecimento de água e esgotamento sanitário no CEET Giuseppe Altoé</t>
  </si>
  <si>
    <t>Conforme Portaria 021-R/2139</t>
  </si>
  <si>
    <t>117</t>
  </si>
  <si>
    <t>Locação de imóvel sede SECTI (salas 201 e 202 do Ed. América Centro Empresarial)</t>
  </si>
  <si>
    <t>valor / mês</t>
  </si>
  <si>
    <t>Conforme Portaria 021-R/2140</t>
  </si>
  <si>
    <t>118</t>
  </si>
  <si>
    <t>Locação de imóvel SUBGEP (salas 405 e 406 do Ed. América Centro Empresarial)</t>
  </si>
  <si>
    <t>Conforme Portaria 021-R/2141</t>
  </si>
  <si>
    <t>119</t>
  </si>
  <si>
    <t>Condomínio das salas locadas pela SECTI (201, 202, 405 e 406 do Edifício América Centro Empresarial)</t>
  </si>
  <si>
    <t>Conforme Portaria 021-R/2142</t>
  </si>
  <si>
    <t>120</t>
  </si>
  <si>
    <t>Publicações de atos oficiais em Jornal de Grande Circulação Estadual</t>
  </si>
  <si>
    <t>Centímetro/Coluna</t>
  </si>
  <si>
    <t>Conforme Portaria 021-R/2143</t>
  </si>
  <si>
    <t>121</t>
  </si>
  <si>
    <t>Publicações de atos oficiais no Diário Oficial da União - DOU</t>
  </si>
  <si>
    <t>Indeterminado</t>
  </si>
  <si>
    <t>Indeteminado</t>
  </si>
  <si>
    <t>Conforme Portaria 021-R/2144</t>
  </si>
  <si>
    <t>122</t>
  </si>
  <si>
    <t>Serviços de postagem - CORREIOS</t>
  </si>
  <si>
    <t>Conforme Portaria 021-R/2145</t>
  </si>
  <si>
    <t>123</t>
  </si>
  <si>
    <t>Manutenção preventiva e corretiva nos aparelhos de ar condicionado localizados nas salas 201, 202, 405 e 406 do Edifício América Centro Empresarial</t>
  </si>
  <si>
    <t>Conforme Portaria 021-R/2146</t>
  </si>
  <si>
    <t>124</t>
  </si>
  <si>
    <t>Manutenção preventiva e corretiva em aparelhos de ar condicionado localizados no CEET Vasco Coutinho</t>
  </si>
  <si>
    <t>Conforme Portaria 021-R/2147</t>
  </si>
  <si>
    <t>125</t>
  </si>
  <si>
    <t xml:space="preserve">Manutenção preventiva e corretiva dos elevadoeres localizados no CEET Vasco Coutinho </t>
  </si>
  <si>
    <t>Conforme Portaria 021-R/2148</t>
  </si>
  <si>
    <t>126</t>
  </si>
  <si>
    <t>Serviço telefonia móvel pessoal (SMP) nas modalidades longa distância nacional e
internaciona</t>
  </si>
  <si>
    <t>mensal</t>
  </si>
  <si>
    <t>Conforme Portaria 021-R/2149</t>
  </si>
  <si>
    <t>Será remanejada dotação da ação 32.101.193630051.1412</t>
  </si>
  <si>
    <t>127</t>
  </si>
  <si>
    <t>Serviço de telefonia fixa comutada (STFC) na modalidade longa distância nacional</t>
  </si>
  <si>
    <t>Conforme Portaria 021-R/2150</t>
  </si>
  <si>
    <t>128</t>
  </si>
  <si>
    <t>Serviço de telefonia para operacionalização da rede corpotativa do governo do Estado do Espirito Santo - Telefonia Fixa local e interurbana, 0800 e tridigito</t>
  </si>
  <si>
    <t>Conforme Portaria 021-R/2151</t>
  </si>
  <si>
    <t>129</t>
  </si>
  <si>
    <t>Publicações de atos oficiais no Diário Oficial - DIO/ES</t>
  </si>
  <si>
    <t>3.3.91.39</t>
  </si>
  <si>
    <t>Conforme Portaria 021-R/2152</t>
  </si>
  <si>
    <t>130</t>
  </si>
  <si>
    <t>Aquisição de licenças - pacote office</t>
  </si>
  <si>
    <t>Conforme Portaria 021-R/2153</t>
  </si>
  <si>
    <t>131</t>
  </si>
  <si>
    <t>Aquisição computadores para curso de multimídia e programação e outros dá área de computação dos CEEts Vasco e Guisepe Altoé</t>
  </si>
  <si>
    <t>Conforme Portaria 021-R/2154</t>
  </si>
  <si>
    <t>132</t>
  </si>
  <si>
    <t>GECIT</t>
  </si>
  <si>
    <t>Termo de colaboração para execução das atividades para gestão e operacionalização do Centro de Pesquisa, Inovação e Desenvolvimento do Governo do Estado do Espírito Santo (CPID)</t>
  </si>
  <si>
    <t>3.3.90.20</t>
  </si>
  <si>
    <t>32.101.195730017.2361 - POPULARIZAÇÃO DA INOVAÇÃO</t>
  </si>
  <si>
    <t>Conforme Portaria 021-R/2155</t>
  </si>
  <si>
    <t>133</t>
  </si>
  <si>
    <t>Aquisição de Microfone de lapela sem fio para Android USB C Smartphone Tablet Mini microfone externo de lapela tipo C para celular Microfone clip-on, kit com 2 microfones.</t>
  </si>
  <si>
    <t>Contratação Direta (Inexigibilidade ou Dispensa de licitação)</t>
  </si>
  <si>
    <t>Conforme Portaria 021-R/2156</t>
  </si>
  <si>
    <t>134</t>
  </si>
  <si>
    <t xml:space="preserve">Aquisição de Estabilizador para câmera de celular </t>
  </si>
  <si>
    <t>Conforme Portaria 021-R/2157</t>
  </si>
  <si>
    <t>135</t>
  </si>
  <si>
    <t>Termo de Cooperação SECTI E A ADERES - REALIZAÇÃO DO PROJETO “Programa de Popularização da Inovação"</t>
  </si>
  <si>
    <t>Descentralização de Crédito</t>
  </si>
  <si>
    <t>31/11/25</t>
  </si>
  <si>
    <t>Conforme Portaria 021-R/2158</t>
  </si>
  <si>
    <t>136</t>
  </si>
  <si>
    <t>Serviço de manutenção preventiva, preditiva e corretiva, com fornecimento e reposição de peças originais, para os elevadores instalados no edifício do Centro de Pesquisa, Inovação e Desenvolvimento - CPID</t>
  </si>
  <si>
    <t>Conforme Portaria 021-R/2159</t>
  </si>
  <si>
    <t>137</t>
  </si>
  <si>
    <t>Serviço de locação, instalação e manutenção preventiva e corretiva, com fornecimento de peças, de máquinas de café expresso</t>
  </si>
  <si>
    <t>Conforme Portaria 021-R/2160</t>
  </si>
  <si>
    <t>138</t>
  </si>
  <si>
    <t>Serviços contínuos de coleta, transporte e destinação final dos Resíduos de Classe I, considerados resíduos Perigosos ou especiais dos Grupos “A”, “B” e “E”, gerados pelos Laboratórios e demais instalações do CPID</t>
  </si>
  <si>
    <t>Conforme Portaria 021-R/2161</t>
  </si>
  <si>
    <t>139</t>
  </si>
  <si>
    <t>Serviços de manutenção preventiva, corretiva, substituição e transferência dos condensadores, evaporadores, ventiladores, exaustores e sistema de descontaminação que compõem os sistemas de climatização e renovação de ar do CPID</t>
  </si>
  <si>
    <t>Conforme Portaria 021-R/2162</t>
  </si>
  <si>
    <t>140</t>
  </si>
  <si>
    <t>Locação do imóvel do HUB ES+</t>
  </si>
  <si>
    <t>aluguel</t>
  </si>
  <si>
    <t>289,263.52</t>
  </si>
  <si>
    <t>-</t>
  </si>
  <si>
    <t>Conforme Portaria 021-R/2163</t>
  </si>
  <si>
    <t>141</t>
  </si>
  <si>
    <t xml:space="preserve">Locação de espaço em feiras e eventos para o Programa de Popularização da Inovação (Inovapop) </t>
  </si>
  <si>
    <t>programa</t>
  </si>
  <si>
    <t>Conforme Portaria 021-R/2164</t>
  </si>
  <si>
    <t xml:space="preserve">Será solicitada suplementação orçamentária à Secretaria de Estado de Economia e Planejamento no valor de R$ 728.000,00, para execução desta ação durante o exercício de 2025. </t>
  </si>
  <si>
    <t>142</t>
  </si>
  <si>
    <t>Serviço terceirizado com dedicação exclusiva de mão de obra - TÉCNICO e ANALISTA DE LABRATÓRIO para o Laboratório de Caracterização Ambiental (LACAR) do CPID</t>
  </si>
  <si>
    <t>Conforme Portaria 021-R/2165</t>
  </si>
  <si>
    <t>143</t>
  </si>
  <si>
    <t>Convênio de Cooperação Mútua entre SECTI e SEJUS para absorção de mão de obra dos presos em cumprimento de pena em regime semiaberto do Sistema Penitenciário Capixaba, no que se refere aos serviços de auxiliar de serviços gerais e jardinagem no CPID e no Centro de Distribuição do Qualificar ES</t>
  </si>
  <si>
    <t>Conforme Portaria 021-R/2166</t>
  </si>
  <si>
    <t>144</t>
  </si>
  <si>
    <t>Contratação de  pesquisas científicas no CPID</t>
  </si>
  <si>
    <t>4.4.90.20</t>
  </si>
  <si>
    <t>Conforme Portaria 021-R/2167</t>
  </si>
  <si>
    <t xml:space="preserve">Será solicitada suplementação orçamentária à Secretaria de Estado de Economia e Planejamento no valor de R$2.850.000,00, para execução desta ação durante o exercício de 2025. </t>
  </si>
  <si>
    <t>145</t>
  </si>
  <si>
    <t>GEP</t>
  </si>
  <si>
    <t>Repasse financeiro por meio de Termo de Fomento - Mepes</t>
  </si>
  <si>
    <t>Repasse Financeiro</t>
  </si>
  <si>
    <t>3.3.50.41</t>
  </si>
  <si>
    <t>Conforme Portaria 021-R/2168</t>
  </si>
  <si>
    <t>146</t>
  </si>
  <si>
    <t>Repasse financeiro para os Ceets - Profin - Custeio</t>
  </si>
  <si>
    <t>3.3.50.43</t>
  </si>
  <si>
    <t>Conforme Portaria 021-R/2169</t>
  </si>
  <si>
    <t>147</t>
  </si>
  <si>
    <t>Centro Técnico Criativo (CTC)</t>
  </si>
  <si>
    <t>Conforme Portaria 021-R/2170</t>
  </si>
  <si>
    <t>148</t>
  </si>
  <si>
    <t>Aquisição de Kit Lanche para unidades prisionais pelo Pronatec Mulheres Mil</t>
  </si>
  <si>
    <t>3.3.90.32</t>
  </si>
  <si>
    <t>Conforme Portaria 021-R/2171</t>
  </si>
  <si>
    <t>149</t>
  </si>
  <si>
    <t>2024-05N7KK</t>
  </si>
  <si>
    <t>Aquisição de Kit empreendedor para serem distribuídos gratuitamente aos egressos dos cursos presenciais do Programa Qualificar ES</t>
  </si>
  <si>
    <t>Conforme Portaria 021-R/2172</t>
  </si>
  <si>
    <t>150</t>
  </si>
  <si>
    <t>2024-193QN6</t>
  </si>
  <si>
    <t>Locação de espaço com infraestrutura para realização de cerimônia de formatura das 1°, 2° e 3° ofertas do Programa QualificarES na Reigão Metropolitana</t>
  </si>
  <si>
    <t>Conforme Portaria 021-R/2173</t>
  </si>
  <si>
    <t>151</t>
  </si>
  <si>
    <t>2024-ZX41KN</t>
  </si>
  <si>
    <t>Contratação do Senac para oferta do curso de cozinheiro</t>
  </si>
  <si>
    <t>Conforme Portaria 021-R/2174</t>
  </si>
  <si>
    <t>152</t>
  </si>
  <si>
    <t>2024-K664GL</t>
  </si>
  <si>
    <t>Contratação do Instituto L'oreal para oferta de cursos na área da beleza</t>
  </si>
  <si>
    <t>Conforme Portaria 021-R/2175</t>
  </si>
  <si>
    <t>153</t>
  </si>
  <si>
    <t>2024-98CF9H</t>
  </si>
  <si>
    <t>Contratação da empresa Tec 360 para oferta de cursos de base tecnológica</t>
  </si>
  <si>
    <t>Conforme Portaria 021-R/2176</t>
  </si>
  <si>
    <t>Será solicitada suplementação orçamentária para atender essa despesa</t>
  </si>
  <si>
    <t>154</t>
  </si>
  <si>
    <t>2024-GHXCTF</t>
  </si>
  <si>
    <t>Contratação do Senac para oferta do curso trilha da inovação</t>
  </si>
  <si>
    <t>Conforme Portaria 021-R/2177</t>
  </si>
  <si>
    <t>155</t>
  </si>
  <si>
    <t>2024-TGRHG4</t>
  </si>
  <si>
    <t>Locação de espaço para uso do Ceet Saúde</t>
  </si>
  <si>
    <t>Conforme Portaria 021-R/2178</t>
  </si>
  <si>
    <t>156</t>
  </si>
  <si>
    <t>Descentralização Termo de cooperação - IJSN</t>
  </si>
  <si>
    <t>Conforme Portaria 021-R/2179</t>
  </si>
  <si>
    <t>157</t>
  </si>
  <si>
    <t>Contratação de serviço de gráfica</t>
  </si>
  <si>
    <t>Licitação com Ata de Registro de Preços - ARP</t>
  </si>
  <si>
    <t>Conforme Portaria 021-R/2180</t>
  </si>
  <si>
    <t>158</t>
  </si>
  <si>
    <t>Convênio Pronatec Mulheres Mil - Custeio</t>
  </si>
  <si>
    <t>convenio</t>
  </si>
  <si>
    <t>3.3.90.48</t>
  </si>
  <si>
    <t>Conforme Portaria 021-R/2181</t>
  </si>
  <si>
    <t xml:space="preserve">Será solicitada suplementação orçamentária por superávit financeiro no valor de R$300.000,00  para execução desta ação durante o exercício de 2025. </t>
  </si>
  <si>
    <t>159</t>
  </si>
  <si>
    <t>Convênio Pronatec - Bolsa Formação - Custeio</t>
  </si>
  <si>
    <t>convênio</t>
  </si>
  <si>
    <t>Conforme Portaria 021-R/2182</t>
  </si>
  <si>
    <t>160</t>
  </si>
  <si>
    <t>Repasse financeiro para os Ceets - Profin - Capital</t>
  </si>
  <si>
    <t>4.4.50.42</t>
  </si>
  <si>
    <t>Conforme Portaria 021-R/2183</t>
  </si>
  <si>
    <t>161</t>
  </si>
  <si>
    <t>Aquisição de mobiliarios e equipamentos para os CEETs</t>
  </si>
  <si>
    <t>contratação</t>
  </si>
  <si>
    <t>Conforme Portaria 021-R/2184</t>
  </si>
  <si>
    <t>162</t>
  </si>
  <si>
    <t>GRH</t>
  </si>
  <si>
    <t>2024-SCJ4Z8</t>
  </si>
  <si>
    <t>Serviço de fornecimento cartões e créditos de vale-transporte para a utilização do sistema de transporte coletivo urbano intermunicipal da Grande Vitória/ES - GVBUS</t>
  </si>
  <si>
    <t>valor passagem ida e volta / quantidade funcionários</t>
  </si>
  <si>
    <t>3.3.90.49</t>
  </si>
  <si>
    <t>32.101.191220800.2095 - REMUNERAÇÃO DE PESSOAL ATIVO E ENCARGOS SOCIAIS</t>
  </si>
  <si>
    <t>Conforme Portaria 021-R/2185</t>
  </si>
  <si>
    <t>163</t>
  </si>
  <si>
    <t>2024-11TSCR</t>
  </si>
  <si>
    <t>Serviço de fornecimento de vale-transporte da Viação Real Ita LTDA</t>
  </si>
  <si>
    <t>Contratação Direta (Inexigibilidade ou Dispensa de Licitação)</t>
  </si>
  <si>
    <t>Conforme Portaria 021-R/2186</t>
  </si>
  <si>
    <t>164</t>
  </si>
  <si>
    <t>2024-26JX8P</t>
  </si>
  <si>
    <t>Serviço de fornecimento de vale-transporte da Viação Joana D’Arc S/A</t>
  </si>
  <si>
    <t>Conforme Portaria 021-R/2187</t>
  </si>
  <si>
    <t>165</t>
  </si>
  <si>
    <t>2024-50GD94</t>
  </si>
  <si>
    <t>Serviço de fornecimento de vale-transporte do CONSÓRCIO CACHOEIRO INTEGRADO – CCI (FLECHA BRANCA)</t>
  </si>
  <si>
    <t>Conforme Portaria 021-R/2188</t>
  </si>
  <si>
    <t>166</t>
  </si>
  <si>
    <t>2024-386NSZ</t>
  </si>
  <si>
    <t>Serviço de fornecimento de vale-transporte da empresa Costa Sul Transportes e Turismo Ltda</t>
  </si>
  <si>
    <t>Conforme Portaria 021-R/2189</t>
  </si>
  <si>
    <t>167</t>
  </si>
  <si>
    <t>2024-HJ7QCL</t>
  </si>
  <si>
    <t>Serviço de fornecimento de vale-transporte da empresa Cordial Transporte e Turismo</t>
  </si>
  <si>
    <t>Conforme Portaria 021-R/2190</t>
  </si>
  <si>
    <t>168</t>
  </si>
  <si>
    <t>2024-RQFJTX</t>
  </si>
  <si>
    <t>Serviço de fornecimento de vale-transporte da empresa Consorcio Cachoeiro Integrado CCI - VIAÇÃO ALVORADA</t>
  </si>
  <si>
    <t>Conforme Portaria 021-R/2191</t>
  </si>
  <si>
    <t>169</t>
  </si>
  <si>
    <t>2024-GG2M9Z</t>
  </si>
  <si>
    <t>Serviço de fornecimento de vale-transporte da VIAÇÃO PLANETA LTDA</t>
  </si>
  <si>
    <t>Conforme Portaria 021-R/2192</t>
  </si>
  <si>
    <t>170</t>
  </si>
  <si>
    <t>2024-JTNL52</t>
  </si>
  <si>
    <t>Serviço de fornecimento de vale-transporte da VIAÇÃO ÁGUIA BRANCA SA</t>
  </si>
  <si>
    <t>Conforme Portaria 021-R/2193</t>
  </si>
  <si>
    <t>171</t>
  </si>
  <si>
    <t>NUINF</t>
  </si>
  <si>
    <t>Aquisição de Extensao Eletrica Tripolar 3Mts 3 Entradas Preta</t>
  </si>
  <si>
    <t>Conforme Portaria 021-R/2194</t>
  </si>
  <si>
    <t>172</t>
  </si>
  <si>
    <t>Aquisição de Extensão Tripolar Em Barra 3 Metros, 5 Entradas Preta</t>
  </si>
  <si>
    <t>Conforme Portaria 021-R/2195</t>
  </si>
  <si>
    <t>173</t>
  </si>
  <si>
    <t>Aquisição de Mini Switch 5 portas</t>
  </si>
  <si>
    <t>Conforme Portaria 021-R/2196</t>
  </si>
  <si>
    <t>174</t>
  </si>
  <si>
    <t>Aquisição de Mouse com fio 1200dpi cor Preto</t>
  </si>
  <si>
    <t>Conforme Portaria 021-R/2197</t>
  </si>
  <si>
    <t>175</t>
  </si>
  <si>
    <t>Aquisição de Cabo Displayport Macho X Vga Macho</t>
  </si>
  <si>
    <t>Conforme Portaria 021-R/2198</t>
  </si>
  <si>
    <t>176</t>
  </si>
  <si>
    <t>Aquisição de Cabo HDMI Macho X Vga Macho</t>
  </si>
  <si>
    <t>Conforme Portaria 021-R/2199</t>
  </si>
  <si>
    <t>177</t>
  </si>
  <si>
    <t>Aquisição de Cabo Força Energia Atx Tripolar Padrão Monitor Pc 110v/220v Cor Preto</t>
  </si>
  <si>
    <t>Conforme Portaria 021-R/2200</t>
  </si>
  <si>
    <t>178</t>
  </si>
  <si>
    <t>Prestação de serviço de locação, com manutenção e assistência técnica, de equipamentos de impressão e reprografia - LUXOR</t>
  </si>
  <si>
    <t>3.3.90.40</t>
  </si>
  <si>
    <t>Conforme Portaria 021-R/2201</t>
  </si>
  <si>
    <t>179</t>
  </si>
  <si>
    <t>Serviço de manutenção de interconexão entre órgãos da administração pública e Data Center do Estado pela rede óptica metropolitana de alta velocidade / Rede METRO – PRODEST</t>
  </si>
  <si>
    <t>valor de manutenção 
de 6 pontos / mês</t>
  </si>
  <si>
    <t>3.3.91.40</t>
  </si>
  <si>
    <t>Conforme Portaria 021-R/2202</t>
  </si>
  <si>
    <t>Será remanejado valor da natureza de despesa 3.3.91.39 para complementar a dotação orçamentária.</t>
  </si>
  <si>
    <t>180</t>
  </si>
  <si>
    <t>SUBPI</t>
  </si>
  <si>
    <t>Contratação de empresa especializada para emissão de passagens e hospedagem</t>
  </si>
  <si>
    <t>Serviço</t>
  </si>
  <si>
    <t>Licitação Internacional conforme regras do Acordo de Empréstimo com o Bando Mundial</t>
  </si>
  <si>
    <t>32.101.195720017.2366 - UNIVERSALIZAÇÃO DAS TECNOLOGIAS DIGITAIS</t>
  </si>
  <si>
    <t>Conforme Portaria 021-R/2203</t>
  </si>
  <si>
    <t>181</t>
  </si>
  <si>
    <t>Passagens usando Contrato SECTI</t>
  </si>
  <si>
    <t>Custeio</t>
  </si>
  <si>
    <t>Conforme Portaria 021-R/2204</t>
  </si>
  <si>
    <t>182</t>
  </si>
  <si>
    <t>Serviços de consultoria para apoiar na elaboração das Especificações técnicas das aquisiçoes do Datacenter e acompanhar a implementação</t>
  </si>
  <si>
    <t>Serviço de Consultoria</t>
  </si>
  <si>
    <t>3.3.90.35</t>
  </si>
  <si>
    <t>Conforme Portaria 021-R/2205</t>
  </si>
  <si>
    <t>183</t>
  </si>
  <si>
    <t>Serviços de consultoria para Conectividade, Integração e parque tecnológico de Datacenters do ES</t>
  </si>
  <si>
    <t>Conforme Portaria 021-R/2206</t>
  </si>
  <si>
    <t>184</t>
  </si>
  <si>
    <t>Serviços de Consultoria para elaboração do programa de Habilidades Digitais ES</t>
  </si>
  <si>
    <t>Conforme Portaria 021-R/2207</t>
  </si>
  <si>
    <t>185</t>
  </si>
  <si>
    <t>Serviços de consultoria para elaboração de estudos de viabilidade técnica para modernização do sistema de emergências do Espírito Santo</t>
  </si>
  <si>
    <t>Conforme Portaria 021-R/2208</t>
  </si>
  <si>
    <t>186</t>
  </si>
  <si>
    <t>Serviços de consultoria para construção do Plano de Integração Tecnológica do Sistema Estadual de Segurança Pública para Resposta a Emergências</t>
  </si>
  <si>
    <t>Conforme Portaria 021-R/2209</t>
  </si>
  <si>
    <t>187</t>
  </si>
  <si>
    <t>Serviços de Consultoria para elaboração de programa de Captação de recursos para Inovação</t>
  </si>
  <si>
    <t>Conforme Portaria 021-R/2210</t>
  </si>
  <si>
    <t>188</t>
  </si>
  <si>
    <t>Consultoria para construção o Plano de Integração Tecnológica do Sistema Estadual de Segurança Pública para Resposta a Emergências</t>
  </si>
  <si>
    <t>Meses de consultoria</t>
  </si>
  <si>
    <t>Conforme Portaria 021-R/2211</t>
  </si>
  <si>
    <t>189</t>
  </si>
  <si>
    <t>Empresa de apoio logistico e operacional</t>
  </si>
  <si>
    <t>Meses de apoio</t>
  </si>
  <si>
    <t>Conforme Portaria 021-R/2212</t>
  </si>
  <si>
    <t>190</t>
  </si>
  <si>
    <t>Contratação de Auditoria Externa para o Projeto</t>
  </si>
  <si>
    <t>Conforme Portaria 021-R/2213</t>
  </si>
  <si>
    <t>191</t>
  </si>
  <si>
    <t>Consultor Individual para Avaliação de Interfaces - UX e implementação de formação de Multiplicadores da ESESP para treinamento de Servidores no uso do Portal</t>
  </si>
  <si>
    <t>Conforme Portaria 021-R/2214</t>
  </si>
  <si>
    <t>192</t>
  </si>
  <si>
    <t>Contratação de 1 (um) Consultor Individual para atuar como especialista em Gestão Financeira da UGP.</t>
  </si>
  <si>
    <t>Conforme Portaria 021-R/2215</t>
  </si>
  <si>
    <t>193</t>
  </si>
  <si>
    <t>Contratação de 1 (um) Consultor Individual para atuar como especialista de aquisições da UGP.</t>
  </si>
  <si>
    <t>Conforme Portaria 021-R/2216</t>
  </si>
  <si>
    <t>194</t>
  </si>
  <si>
    <t>Contratação de 1 (um) Consultor Individual para atuar como especialista de Comunicação da UGP.</t>
  </si>
  <si>
    <t>Conforme Portaria 021-R/2217</t>
  </si>
  <si>
    <t>195</t>
  </si>
  <si>
    <t>Contratação de 1 (um) Consultor Individual para atuar como especialista de Eng Computação e Datacenter.</t>
  </si>
  <si>
    <t>Conforme Portaria 021-R/2218</t>
  </si>
  <si>
    <t>196</t>
  </si>
  <si>
    <t>Contratação de empresa especializada para produção de materiais Graficos do Programa</t>
  </si>
  <si>
    <t>Conforme Portaria 021-R/2219</t>
  </si>
  <si>
    <t>197</t>
  </si>
  <si>
    <t>Aluguel sala instalação subsecretaria</t>
  </si>
  <si>
    <t>Meses de locação</t>
  </si>
  <si>
    <t>Conforme Portaria 021-R/2220</t>
  </si>
  <si>
    <t>198</t>
  </si>
  <si>
    <t>Serviços de consultoria para Supervisão das Obras comando e Controle da Segurança Pública (CIDES)</t>
  </si>
  <si>
    <t>4.4.90.39</t>
  </si>
  <si>
    <t>Conforme Portaria 021-R/2221</t>
  </si>
  <si>
    <t>199</t>
  </si>
  <si>
    <t>Aquisição de Software de Gestão (Project ou outro indicado pelo banco)</t>
  </si>
  <si>
    <t>Compra</t>
  </si>
  <si>
    <t>Conforme Portaria 021-R/2222</t>
  </si>
  <si>
    <t>200</t>
  </si>
  <si>
    <t>Aquisição de Software, Licenças e Treinamento para implementação do Datacenter</t>
  </si>
  <si>
    <t>Conforme Portaria 021-R/2223</t>
  </si>
  <si>
    <t>201</t>
  </si>
  <si>
    <t>Serviços de consultoria para desenvolvimento de software de integração dos serviços/processos ao Portal</t>
  </si>
  <si>
    <t>Contratos de Consultoria</t>
  </si>
  <si>
    <t>Conforme Portaria 021-R/2224</t>
  </si>
  <si>
    <t>202</t>
  </si>
  <si>
    <t>Aquisição de hardware e software para implementação da Next Generation Emergency Number</t>
  </si>
  <si>
    <t>Conforme Portaria 021-R/2225</t>
  </si>
  <si>
    <t>203</t>
  </si>
  <si>
    <t>Serviços de assinatura de licença de software para gestão financeira do projeto (SAFF)</t>
  </si>
  <si>
    <t>Conforme Portaria 021-R/2226</t>
  </si>
  <si>
    <t>204</t>
  </si>
  <si>
    <t>Digitalização da comunicação (Troncalização, interoperabilidade, convergencia de sistemas de comunicação)</t>
  </si>
  <si>
    <t>Conforme Portaria 021-R/2227</t>
  </si>
  <si>
    <t>205</t>
  </si>
  <si>
    <t>Construção de Datacenter Modular</t>
  </si>
  <si>
    <t>Serviço (Obra)</t>
  </si>
  <si>
    <t>Conforme Portaria 021-R/2228</t>
  </si>
  <si>
    <t>206</t>
  </si>
  <si>
    <t>Construção do Centro Integrado de Comando e Controle da Segurança Pública (CIDES)</t>
  </si>
  <si>
    <t>Conforme Portaria 021-R/2229</t>
  </si>
  <si>
    <t>207</t>
  </si>
  <si>
    <t>Aquisição de equipamentos de TI para suportar a plataforma do Portal</t>
  </si>
  <si>
    <t>Conforme Portaria 021-R/2230</t>
  </si>
  <si>
    <t>208</t>
  </si>
  <si>
    <t>Plataforma de TI para a integração dos processos e produtos do centro integrado</t>
  </si>
  <si>
    <t>Conforme Portaria 021-R/2231</t>
  </si>
  <si>
    <t>209</t>
  </si>
  <si>
    <t>Aquisição de Plataforma do Portal e softwares acessórios</t>
  </si>
  <si>
    <t>Conforme Portaria 021-R/2232</t>
  </si>
  <si>
    <t>210</t>
  </si>
  <si>
    <t>TI - Servidores e Storage</t>
  </si>
  <si>
    <t>Conforme Portaria 021-R/2233</t>
  </si>
  <si>
    <t>211</t>
  </si>
  <si>
    <t>TI - Redes, Telecom e Cybersegurança</t>
  </si>
  <si>
    <t>Conforme Portaria 021-R/2234</t>
  </si>
  <si>
    <t>212</t>
  </si>
  <si>
    <t>Aquisição de material permantente operacional (Computadores e etc)</t>
  </si>
  <si>
    <t>Conforme Portaria 021-R/2235</t>
  </si>
  <si>
    <t>213</t>
  </si>
  <si>
    <t>UNAC</t>
  </si>
  <si>
    <t>2024-R4MHFP</t>
  </si>
  <si>
    <t>Contratações de cursos, tipo extensão, graduação, especialização, aperfeiçoamento, mestrado e doutorado</t>
  </si>
  <si>
    <t>cursos</t>
  </si>
  <si>
    <t>32.101.195730017.2365 - EXPANSÃO DA UNIVERSIDADE ABERTA CAPIXABA</t>
  </si>
  <si>
    <t>Conforme Portaria 021-R/2236</t>
  </si>
  <si>
    <t xml:space="preserve">Será solicitada suplementação orçamentária à Secretaria de Estado de Economia e Planejamento no valor de 9.000.000,00, para execução desta ação durante o exercício de 2025. </t>
  </si>
  <si>
    <t>214</t>
  </si>
  <si>
    <t>2024-HKKXK4</t>
  </si>
  <si>
    <t>Seviço de confecção de Banner, folder, adesivos e cartazes</t>
  </si>
  <si>
    <t>Conforme Portaria 021-R/2237</t>
  </si>
  <si>
    <t>215</t>
  </si>
  <si>
    <t>2024-01V1G2</t>
  </si>
  <si>
    <t>Contratação de palestrante para realização eventos, visando a integração da comunidade acadêmica, a divulgação dos cursos oferecidos e a promoção de debates relevantes para o desenvolvimento educacional e profissional dos estudantes</t>
  </si>
  <si>
    <t>Conforme Portaria 021-R/2238</t>
  </si>
  <si>
    <t>216</t>
  </si>
  <si>
    <t>Conforme Portaria 021-R/2239</t>
  </si>
  <si>
    <t xml:space="preserve">Será solicitada suplementação orçamentária à Secretaria de Estado de Economia e Planejamento no valor de 7.500.000,00, para execução desta ação durante o exercício de 2025. </t>
  </si>
  <si>
    <t>217</t>
  </si>
  <si>
    <t>2024-03MP4R</t>
  </si>
  <si>
    <t>Aquisição de Notebook</t>
  </si>
  <si>
    <t>Conforme Portaria 021-R/2240</t>
  </si>
  <si>
    <t>*Os agentes de contratação são designados pelo ordenador de despesas da pasta, para cada contratação, conforme Norma de Procedimento SECTI N° 004, publicada por meio da Portaria 021-R/2024.</t>
  </si>
  <si>
    <t>Agente de Contratação</t>
  </si>
  <si>
    <t>001</t>
  </si>
  <si>
    <t>002</t>
  </si>
  <si>
    <t>003</t>
  </si>
  <si>
    <t>004</t>
  </si>
  <si>
    <t>005</t>
  </si>
  <si>
    <t>006</t>
  </si>
  <si>
    <t>007</t>
  </si>
  <si>
    <t>008</t>
  </si>
  <si>
    <t>009</t>
  </si>
  <si>
    <t>010</t>
  </si>
  <si>
    <t>011</t>
  </si>
  <si>
    <t>012</t>
  </si>
  <si>
    <t>Renovação Contratual (contrato já existente</t>
  </si>
  <si>
    <t>013</t>
  </si>
  <si>
    <t>014</t>
  </si>
  <si>
    <t>015</t>
  </si>
  <si>
    <t xml:space="preserve">Aquisição de Computadores </t>
  </si>
  <si>
    <t>016</t>
  </si>
  <si>
    <t>Aquisição de Licenças Pacote Office</t>
  </si>
  <si>
    <t>017</t>
  </si>
  <si>
    <t>4.4.90.30</t>
  </si>
  <si>
    <t>018</t>
  </si>
  <si>
    <t>019</t>
  </si>
  <si>
    <t>020</t>
  </si>
  <si>
    <t>021</t>
  </si>
  <si>
    <t>022</t>
  </si>
  <si>
    <t>023</t>
  </si>
  <si>
    <t>024</t>
  </si>
  <si>
    <t>Aquisição de 5 Licenças Autodesk para Design Gráfico</t>
  </si>
  <si>
    <t xml:space="preserve"> 33.253,13</t>
  </si>
  <si>
    <t>025</t>
  </si>
  <si>
    <t>026</t>
  </si>
  <si>
    <t>027</t>
  </si>
  <si>
    <t>028</t>
  </si>
  <si>
    <t>029</t>
  </si>
  <si>
    <t>030</t>
  </si>
  <si>
    <t>031</t>
  </si>
  <si>
    <t>032</t>
  </si>
  <si>
    <t>033</t>
  </si>
  <si>
    <t>034</t>
  </si>
  <si>
    <t>035</t>
  </si>
  <si>
    <t>036</t>
  </si>
  <si>
    <t>037</t>
  </si>
  <si>
    <t>038</t>
  </si>
  <si>
    <t>039</t>
  </si>
  <si>
    <t>040</t>
  </si>
  <si>
    <t>041</t>
  </si>
  <si>
    <t>042</t>
  </si>
  <si>
    <t>043</t>
  </si>
  <si>
    <t>044</t>
  </si>
  <si>
    <t>045</t>
  </si>
  <si>
    <t>046</t>
  </si>
  <si>
    <t>047</t>
  </si>
  <si>
    <t>048</t>
  </si>
  <si>
    <t>049</t>
  </si>
  <si>
    <t>050</t>
  </si>
  <si>
    <t>051</t>
  </si>
  <si>
    <t>052</t>
  </si>
  <si>
    <t>053</t>
  </si>
  <si>
    <t>054</t>
  </si>
  <si>
    <t>055</t>
  </si>
  <si>
    <t>056</t>
  </si>
  <si>
    <t>057</t>
  </si>
  <si>
    <t>GA</t>
  </si>
  <si>
    <t>058</t>
  </si>
  <si>
    <t>059</t>
  </si>
  <si>
    <t>060</t>
  </si>
  <si>
    <t>061</t>
  </si>
  <si>
    <t>062</t>
  </si>
  <si>
    <t>063</t>
  </si>
  <si>
    <t>064</t>
  </si>
  <si>
    <t>065</t>
  </si>
  <si>
    <t>066</t>
  </si>
  <si>
    <t>067</t>
  </si>
  <si>
    <t>068</t>
  </si>
  <si>
    <t>069</t>
  </si>
  <si>
    <t>070</t>
  </si>
  <si>
    <t>071</t>
  </si>
  <si>
    <t>072</t>
  </si>
  <si>
    <t>073</t>
  </si>
  <si>
    <t>074</t>
  </si>
  <si>
    <t>075</t>
  </si>
  <si>
    <t>076</t>
  </si>
  <si>
    <t>077</t>
  </si>
  <si>
    <t>078</t>
  </si>
  <si>
    <t>079</t>
  </si>
  <si>
    <t>080</t>
  </si>
  <si>
    <t>081</t>
  </si>
  <si>
    <t>082</t>
  </si>
  <si>
    <t>083</t>
  </si>
  <si>
    <t>084</t>
  </si>
  <si>
    <t>085</t>
  </si>
  <si>
    <t>086</t>
  </si>
  <si>
    <t>087</t>
  </si>
  <si>
    <t>088</t>
  </si>
  <si>
    <t>089</t>
  </si>
  <si>
    <t>090</t>
  </si>
  <si>
    <t>091</t>
  </si>
  <si>
    <t>092</t>
  </si>
  <si>
    <t>093</t>
  </si>
  <si>
    <t>094</t>
  </si>
  <si>
    <t>095</t>
  </si>
  <si>
    <t>096</t>
  </si>
  <si>
    <t>097</t>
  </si>
  <si>
    <t>098</t>
  </si>
  <si>
    <t>099</t>
  </si>
  <si>
    <t>Obra</t>
  </si>
  <si>
    <t>Seviço de confecção de BANNER em lona 80x1,20 | 4x0</t>
  </si>
  <si>
    <t>Seviço de confecção de FOLDER  - Folder tamanho 52,5 cm aberto x 21,5 cm, 2 dobras, couchê brilho, 170 g, Impressão a Cores, Frente e Verso</t>
  </si>
  <si>
    <t xml:space="preserve">Seviço de confecção de ADESIVOS - 60 mm x 60 mm, corte redondo, Impresso personalizado 4x0 (na frente colorido e verso em branco) </t>
  </si>
  <si>
    <t>Seviço de confecção de CARTAZES - Cartaz A3 | 30x42cm, 4x0 (frente colorida e verso branco), Couchê brilho 180g, acabamento com adesivo no verso</t>
  </si>
  <si>
    <t>Serviço de Locação de veículo, tipo minivan, 07 lugares</t>
  </si>
  <si>
    <t>valor locação 01 veículos / mês</t>
  </si>
  <si>
    <t>Prestação de serviço</t>
  </si>
  <si>
    <t>Aluguel</t>
  </si>
  <si>
    <t>Programa</t>
  </si>
  <si>
    <t>293,104.25</t>
  </si>
  <si>
    <t xml:space="preserve">  30,240,00 </t>
  </si>
  <si>
    <t xml:space="preserve">  109,207,00 </t>
  </si>
  <si>
    <t>3.3.90.45</t>
  </si>
  <si>
    <t>Aquisição de vagas em instituição de ensino técnico privado – curso técnico em eletrotécnica, no Município de Aracruz – ES</t>
  </si>
  <si>
    <t>Aquisição de vagas em instituição de ensino técnico privado – curso técnico em enfermagem, no Município de Barra de São Francisco - ES</t>
  </si>
  <si>
    <t>Aquisição de vagas em instituição de ensino técnico privado – curso técnico em enfermagem, no Município de Aracruz – ES</t>
  </si>
  <si>
    <t xml:space="preserve"> </t>
  </si>
  <si>
    <t>Aquisição de Vagas em Instituição de Ensino Técnico Privado – Curso Técnico em Enfermagem, no Município de Serra - ES</t>
  </si>
  <si>
    <t>Aquisição de Vagas em Instituição de Ensino Técnico Privado – Curso Técnico em Enfermagem, no Município de Vitória - ES</t>
  </si>
  <si>
    <t>Aquisição de Vagas em Instituição de Ensino Técnico Privado – Curso Técnico em Mecânica, no Município de Cariacica - ES</t>
  </si>
  <si>
    <t>Aquisição de Vagas em Instituição de Ensino Técnico Privado – Curso Técnico em Desenvolvimento de Sistemas, no Município da Serra - ES</t>
  </si>
  <si>
    <t>Aquisição de vagas em instituição de ensino técnico privado – curso técnico em eletrotécnica, no Município de Vila Velha - ES</t>
  </si>
  <si>
    <t>Aquisição de Vagas em Instituição de Ensino Técnico Privado – Curso Técnico em Enfermagem, no Município de Cariacica - ES</t>
  </si>
  <si>
    <t>Aquisição de Vagas em Instituição de Ensino Técnico Privado – Curso Técnico em Mecânica, no Município de Guarapari - ES</t>
  </si>
  <si>
    <t>Aquisição de Vagas em Instituição de Ensino Técnico Privado – Curso Técnico em Veterinária, no Município de Serra - ES</t>
  </si>
  <si>
    <t>Aquisição de Vagas em Instituição de Ensino Técnico Privado – Curso Técnico em Prótese dentária, no Município de Serra - ES</t>
  </si>
  <si>
    <t>4.4.50.43</t>
  </si>
  <si>
    <t>Descentralização para a Fapes - Centro Técnico Criativo (CTC)</t>
  </si>
  <si>
    <t>Aquisição de Bolsas Técnicas - Repasse Sedu</t>
  </si>
  <si>
    <t>Consultoria</t>
  </si>
  <si>
    <t>Consultores Individuais - ( Gestão Financeira)</t>
  </si>
  <si>
    <t>Consultores Individuais - ( Aquisições)</t>
  </si>
  <si>
    <t>Consultores Individuais - (Comunicação)</t>
  </si>
  <si>
    <t>Consultores Individuais - (Eng Computação e Datacenter)</t>
  </si>
  <si>
    <t>Software de Gestão - (Project ou outro indicado pelo banco)</t>
  </si>
  <si>
    <t>218</t>
  </si>
  <si>
    <t>219</t>
  </si>
  <si>
    <t>220</t>
  </si>
  <si>
    <t>221</t>
  </si>
  <si>
    <t>222</t>
  </si>
  <si>
    <t>Bens</t>
  </si>
  <si>
    <t>223</t>
  </si>
  <si>
    <t>224</t>
  </si>
  <si>
    <t>225</t>
  </si>
  <si>
    <t>Não - Consultoria</t>
  </si>
  <si>
    <t>226</t>
  </si>
  <si>
    <t>227</t>
  </si>
  <si>
    <t>228</t>
  </si>
  <si>
    <t>229</t>
  </si>
  <si>
    <t>Diárias</t>
  </si>
  <si>
    <t>3.3.90.14</t>
  </si>
  <si>
    <t>230</t>
  </si>
  <si>
    <t>Mes</t>
  </si>
  <si>
    <t>231</t>
  </si>
  <si>
    <t>232</t>
  </si>
  <si>
    <t>233</t>
  </si>
  <si>
    <t>234</t>
  </si>
  <si>
    <t>235</t>
  </si>
  <si>
    <t>236</t>
  </si>
  <si>
    <t>237</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</si>
</sst>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 #,##0.00_-;\-* #,##0.00_-;_-* &quot;-&quot;??_-;_-@"/>
    <numFmt numFmtId="165" formatCode="d/m/yyyy"/>
  </numFmts>
  <fonts count="15">
    <font>
      <sz val="11"/>
      <color theme="1"/>
      <name val="Calibri"/>
      <scheme val="minor"/>
    </font>
    <font>
      <b/>
      <sz val="16"/>
      <color theme="1"/>
      <name val="Century Gothic"/>
    </font>
    <font>
      <b/>
      <sz val="10"/>
      <color theme="1"/>
      <name val="Century Gothic"/>
    </font>
    <font>
      <sz val="10"/>
      <color theme="1"/>
      <name val="Century Gothic"/>
    </font>
    <font>
      <sz val="10"/>
      <color rgb="FF000000"/>
      <name val="Century Gothic"/>
    </font>
    <font>
      <sz val="11"/>
      <color theme="1"/>
      <name val="Calibri"/>
      <scheme val="minor"/>
    </font>
    <font>
      <sz val="11"/>
      <color rgb="FF000000"/>
      <name val="&quot;Century Gothic&quot;"/>
    </font>
    <font>
      <sz val="11"/>
      <color theme="1"/>
      <name val="&quot;Century Gothic&quot;"/>
    </font>
    <font>
      <sz val="10"/>
      <color rgb="FF000000"/>
      <name val="&quot;Century Gothic&quot;"/>
    </font>
    <font>
      <sz val="10"/>
      <color theme="1"/>
      <name val="&quot;Century Gothic&quot;"/>
    </font>
    <font>
      <sz val="10"/>
      <color theme="1"/>
      <name val="Calibri"/>
      <scheme val="minor"/>
    </font>
    <font>
      <sz val="11"/>
      <color theme="1"/>
      <name val="Calibri"/>
    </font>
    <font>
      <sz val="10"/>
      <color rgb="FFFF0000"/>
      <name val="Century Gothic"/>
    </font>
    <font>
      <sz val="11"/>
      <color rgb="FF0000FF"/>
      <name val="&quot;Century Gothic&quot;"/>
    </font>
    <font>
      <sz val="11"/>
      <color theme="1"/>
      <name val="Arial"/>
    </font>
  </fonts>
  <fills count="7">
    <fill>
      <patternFill patternType="none"/>
    </fill>
    <fill>
      <patternFill patternType="gray125"/>
    </fill>
    <fill>
      <patternFill patternType="solid">
        <fgColor rgb="FFC9DAF8"/>
        <bgColor rgb="FFC9DAF8"/>
      </patternFill>
    </fill>
    <fill>
      <patternFill patternType="solid">
        <fgColor rgb="FFFFFFFF"/>
        <bgColor rgb="FFFFFFFF"/>
      </patternFill>
    </fill>
    <fill>
      <patternFill patternType="solid">
        <fgColor theme="0"/>
        <bgColor theme="0"/>
      </patternFill>
    </fill>
    <fill>
      <patternFill patternType="solid">
        <fgColor rgb="FFFFFF00"/>
        <bgColor rgb="FFFFFF00"/>
      </patternFill>
    </fill>
    <fill>
      <patternFill patternType="solid">
        <fgColor rgb="FFFF0000"/>
        <bgColor rgb="FFFF0000"/>
      </patternFill>
    </fill>
  </fills>
  <borders count="5">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162">
    <xf numFmtId="0" fontId="0" fillId="0" borderId="0" xfId="0" applyFont="1" applyAlignment="1"/>
    <xf numFmtId="0" fontId="2" fillId="2" borderId="1" xfId="0" applyFont="1" applyFill="1" applyBorder="1" applyAlignment="1">
      <alignment horizontal="center" vertical="center"/>
    </xf>
    <xf numFmtId="0" fontId="2"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49" fontId="3" fillId="0" borderId="1" xfId="0" applyNumberFormat="1"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wrapText="1"/>
    </xf>
    <xf numFmtId="0" fontId="3" fillId="0" borderId="1" xfId="0" applyFont="1" applyBorder="1" applyAlignment="1">
      <alignment horizontal="center" vertical="center" wrapText="1"/>
    </xf>
    <xf numFmtId="164" fontId="3" fillId="0" borderId="1" xfId="0" applyNumberFormat="1" applyFont="1" applyBorder="1" applyAlignment="1">
      <alignment horizontal="right" vertical="center"/>
    </xf>
    <xf numFmtId="164" fontId="3" fillId="0" borderId="1" xfId="0" applyNumberFormat="1" applyFont="1" applyBorder="1" applyAlignment="1">
      <alignment horizontal="right" vertical="center"/>
    </xf>
    <xf numFmtId="14" fontId="3" fillId="0" borderId="1" xfId="0" applyNumberFormat="1" applyFont="1" applyBorder="1" applyAlignment="1">
      <alignment horizontal="center" vertical="center"/>
    </xf>
    <xf numFmtId="0" fontId="3" fillId="0" borderId="1" xfId="0" applyFont="1" applyBorder="1" applyAlignment="1">
      <alignment vertical="center"/>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xf>
    <xf numFmtId="0" fontId="3" fillId="0" borderId="1" xfId="0" applyFont="1" applyBorder="1" applyAlignment="1">
      <alignment horizontal="center" vertical="center"/>
    </xf>
    <xf numFmtId="0" fontId="4" fillId="3" borderId="1" xfId="0" applyFont="1" applyFill="1" applyBorder="1" applyAlignment="1">
      <alignment horizontal="left" vertical="center" wrapText="1"/>
    </xf>
    <xf numFmtId="14" fontId="3" fillId="0" borderId="1" xfId="0" applyNumberFormat="1" applyFont="1" applyBorder="1" applyAlignment="1">
      <alignment horizontal="center" vertical="center"/>
    </xf>
    <xf numFmtId="1" fontId="3" fillId="0" borderId="1" xfId="0" applyNumberFormat="1" applyFont="1" applyBorder="1" applyAlignment="1">
      <alignment horizontal="center" vertical="center"/>
    </xf>
    <xf numFmtId="164" fontId="3" fillId="0" borderId="1" xfId="0" applyNumberFormat="1" applyFont="1" applyBorder="1" applyAlignment="1">
      <alignment horizontal="center" vertical="center"/>
    </xf>
    <xf numFmtId="0" fontId="3" fillId="0" borderId="1" xfId="0" applyFont="1" applyBorder="1" applyAlignment="1">
      <alignment horizontal="left" vertical="center" wrapText="1"/>
    </xf>
    <xf numFmtId="0" fontId="3" fillId="3" borderId="1" xfId="0" applyFont="1" applyFill="1" applyBorder="1" applyAlignment="1">
      <alignment horizontal="left" vertical="center" wrapText="1"/>
    </xf>
    <xf numFmtId="0" fontId="3" fillId="0" borderId="2" xfId="0" applyFont="1" applyBorder="1" applyAlignment="1">
      <alignment horizontal="left" vertical="center" wrapText="1"/>
    </xf>
    <xf numFmtId="0" fontId="3" fillId="0" borderId="3" xfId="0" applyFont="1" applyBorder="1" applyAlignment="1">
      <alignment horizontal="center" vertical="center" wrapText="1"/>
    </xf>
    <xf numFmtId="1" fontId="3" fillId="0" borderId="4" xfId="0" applyNumberFormat="1" applyFont="1" applyBorder="1" applyAlignment="1">
      <alignment horizontal="center" vertical="center"/>
    </xf>
    <xf numFmtId="164" fontId="3" fillId="0" borderId="3" xfId="0" applyNumberFormat="1" applyFont="1" applyBorder="1" applyAlignment="1">
      <alignment horizontal="right" vertical="center"/>
    </xf>
    <xf numFmtId="164" fontId="3" fillId="0" borderId="3" xfId="0" applyNumberFormat="1" applyFont="1" applyBorder="1" applyAlignment="1">
      <alignment horizontal="center" vertical="center"/>
    </xf>
    <xf numFmtId="14" fontId="3" fillId="0" borderId="2" xfId="0" applyNumberFormat="1" applyFont="1" applyBorder="1" applyAlignment="1">
      <alignment horizontal="center" vertical="center"/>
    </xf>
    <xf numFmtId="14" fontId="3" fillId="0" borderId="3" xfId="0" applyNumberFormat="1" applyFont="1" applyBorder="1" applyAlignment="1">
      <alignment horizontal="center" vertical="center"/>
    </xf>
    <xf numFmtId="0" fontId="4" fillId="0" borderId="2" xfId="0" applyFont="1" applyBorder="1" applyAlignment="1">
      <alignment horizontal="left" vertical="center" wrapText="1"/>
    </xf>
    <xf numFmtId="0" fontId="4" fillId="0" borderId="1" xfId="0" applyFont="1" applyBorder="1" applyAlignment="1">
      <alignment horizontal="left" vertical="center" wrapText="1"/>
    </xf>
    <xf numFmtId="164" fontId="3" fillId="0" borderId="1" xfId="0" applyNumberFormat="1" applyFont="1" applyBorder="1" applyAlignment="1">
      <alignment horizontal="center" vertical="center"/>
    </xf>
    <xf numFmtId="0" fontId="3" fillId="3" borderId="1" xfId="0" applyFont="1" applyFill="1" applyBorder="1" applyAlignment="1">
      <alignment horizontal="left" vertical="center" wrapText="1"/>
    </xf>
    <xf numFmtId="0" fontId="3" fillId="3" borderId="1" xfId="0" applyFont="1" applyFill="1" applyBorder="1" applyAlignment="1">
      <alignment horizontal="center" vertical="center" wrapText="1"/>
    </xf>
    <xf numFmtId="0" fontId="4" fillId="0" borderId="1" xfId="0" applyFont="1" applyBorder="1" applyAlignment="1">
      <alignment horizontal="left" vertical="center" wrapText="1"/>
    </xf>
    <xf numFmtId="164" fontId="3" fillId="0" borderId="1" xfId="0" applyNumberFormat="1" applyFont="1" applyBorder="1" applyAlignment="1">
      <alignment vertical="center"/>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164" fontId="4" fillId="0" borderId="1" xfId="0" applyNumberFormat="1" applyFont="1" applyBorder="1" applyAlignment="1">
      <alignment horizontal="center" vertical="center"/>
    </xf>
    <xf numFmtId="0" fontId="5" fillId="0" borderId="1" xfId="0" applyFont="1" applyBorder="1"/>
    <xf numFmtId="164" fontId="3" fillId="0" borderId="1" xfId="0" applyNumberFormat="1" applyFont="1" applyBorder="1" applyAlignment="1">
      <alignment vertical="center"/>
    </xf>
    <xf numFmtId="165" fontId="3" fillId="0" borderId="1" xfId="0" applyNumberFormat="1" applyFont="1" applyBorder="1" applyAlignment="1">
      <alignment horizontal="center" vertical="center"/>
    </xf>
    <xf numFmtId="164" fontId="4" fillId="0" borderId="1" xfId="0" applyNumberFormat="1" applyFont="1" applyBorder="1" applyAlignment="1">
      <alignment horizontal="center" vertical="center"/>
    </xf>
    <xf numFmtId="0" fontId="3" fillId="4" borderId="1" xfId="0" applyFont="1" applyFill="1" applyBorder="1" applyAlignment="1">
      <alignment horizontal="left" vertical="center" wrapText="1"/>
    </xf>
    <xf numFmtId="164" fontId="3" fillId="4" borderId="1" xfId="0" applyNumberFormat="1" applyFont="1" applyFill="1" applyBorder="1" applyAlignment="1">
      <alignment horizontal="center" vertical="center"/>
    </xf>
    <xf numFmtId="164" fontId="4" fillId="0" borderId="1" xfId="0" applyNumberFormat="1" applyFont="1" applyBorder="1" applyAlignment="1">
      <alignment vertical="center"/>
    </xf>
    <xf numFmtId="14" fontId="3" fillId="4" borderId="1" xfId="0" applyNumberFormat="1" applyFont="1" applyFill="1" applyBorder="1" applyAlignment="1">
      <alignment horizontal="center" vertical="center"/>
    </xf>
    <xf numFmtId="164" fontId="4" fillId="0" borderId="1" xfId="0" applyNumberFormat="1" applyFont="1" applyBorder="1" applyAlignment="1">
      <alignment vertical="center"/>
    </xf>
    <xf numFmtId="164" fontId="6" fillId="0" borderId="1" xfId="0" applyNumberFormat="1" applyFont="1" applyBorder="1" applyAlignment="1">
      <alignment horizontal="right" vertical="center"/>
    </xf>
    <xf numFmtId="164" fontId="7" fillId="0" borderId="1" xfId="0" applyNumberFormat="1" applyFont="1" applyBorder="1" applyAlignment="1">
      <alignment horizontal="right" vertical="center"/>
    </xf>
    <xf numFmtId="0" fontId="3" fillId="3" borderId="1" xfId="0" applyFont="1" applyFill="1" applyBorder="1" applyAlignment="1">
      <alignment horizontal="center" vertical="center"/>
    </xf>
    <xf numFmtId="164" fontId="3" fillId="3" borderId="1" xfId="0" applyNumberFormat="1" applyFont="1" applyFill="1" applyBorder="1" applyAlignment="1">
      <alignment horizontal="right" vertical="center"/>
    </xf>
    <xf numFmtId="164" fontId="6" fillId="3" borderId="1" xfId="0" applyNumberFormat="1" applyFont="1" applyFill="1" applyBorder="1" applyAlignment="1">
      <alignment horizontal="right" vertical="center"/>
    </xf>
    <xf numFmtId="0" fontId="3" fillId="3" borderId="1" xfId="0" applyFont="1" applyFill="1" applyBorder="1" applyAlignment="1">
      <alignment horizontal="center" vertical="center" wrapText="1"/>
    </xf>
    <xf numFmtId="164" fontId="8" fillId="0" borderId="1" xfId="0" applyNumberFormat="1" applyFont="1" applyBorder="1" applyAlignment="1">
      <alignment horizontal="right" vertical="center"/>
    </xf>
    <xf numFmtId="0" fontId="4" fillId="0" borderId="1" xfId="0" applyFont="1" applyBorder="1" applyAlignment="1">
      <alignment vertical="center"/>
    </xf>
    <xf numFmtId="0" fontId="9" fillId="0" borderId="1" xfId="0" applyFont="1" applyBorder="1" applyAlignment="1">
      <alignment vertical="center" wrapText="1"/>
    </xf>
    <xf numFmtId="0" fontId="9" fillId="0" borderId="1" xfId="0" applyFont="1" applyBorder="1" applyAlignment="1">
      <alignment horizontal="center" vertical="center"/>
    </xf>
    <xf numFmtId="0" fontId="9" fillId="0" borderId="1" xfId="0" applyFont="1" applyBorder="1" applyAlignment="1">
      <alignment horizontal="center" vertical="center"/>
    </xf>
    <xf numFmtId="14" fontId="9" fillId="0" borderId="1" xfId="0" applyNumberFormat="1" applyFont="1" applyBorder="1" applyAlignment="1">
      <alignment horizontal="center" vertical="center"/>
    </xf>
    <xf numFmtId="14" fontId="8" fillId="0" borderId="1" xfId="0" applyNumberFormat="1" applyFont="1" applyBorder="1" applyAlignment="1">
      <alignment horizontal="center" vertical="center"/>
    </xf>
    <xf numFmtId="0" fontId="10" fillId="0" borderId="1" xfId="0" applyFont="1" applyBorder="1" applyAlignment="1">
      <alignment vertical="center"/>
    </xf>
    <xf numFmtId="4" fontId="9" fillId="0" borderId="1" xfId="0" applyNumberFormat="1" applyFont="1" applyBorder="1" applyAlignment="1">
      <alignment horizontal="right" vertical="center"/>
    </xf>
    <xf numFmtId="14" fontId="3" fillId="0" borderId="1" xfId="0" applyNumberFormat="1" applyFont="1" applyBorder="1" applyAlignment="1">
      <alignment horizontal="center" vertical="center" wrapText="1"/>
    </xf>
    <xf numFmtId="0" fontId="3" fillId="3" borderId="1" xfId="0" applyFont="1" applyFill="1" applyBorder="1" applyAlignment="1">
      <alignment vertical="center"/>
    </xf>
    <xf numFmtId="0" fontId="8" fillId="0" borderId="1" xfId="0" applyFont="1" applyBorder="1" applyAlignment="1">
      <alignment vertical="center" wrapText="1"/>
    </xf>
    <xf numFmtId="0" fontId="8" fillId="0" borderId="1" xfId="0" applyFont="1" applyBorder="1" applyAlignment="1">
      <alignment horizontal="center" vertical="center"/>
    </xf>
    <xf numFmtId="0" fontId="8" fillId="0" borderId="1" xfId="0" applyFont="1" applyBorder="1" applyAlignment="1">
      <alignment horizontal="center" vertical="center"/>
    </xf>
    <xf numFmtId="164" fontId="8" fillId="0" borderId="4" xfId="0" applyNumberFormat="1" applyFont="1" applyBorder="1" applyAlignment="1">
      <alignment horizontal="right" vertical="center"/>
    </xf>
    <xf numFmtId="164" fontId="3" fillId="0" borderId="4" xfId="0" applyNumberFormat="1" applyFont="1" applyBorder="1" applyAlignment="1">
      <alignment horizontal="right" vertical="center"/>
    </xf>
    <xf numFmtId="164" fontId="4" fillId="0" borderId="4" xfId="0" applyNumberFormat="1" applyFont="1" applyBorder="1" applyAlignment="1">
      <alignment horizontal="right" vertical="center"/>
    </xf>
    <xf numFmtId="4" fontId="8" fillId="0" borderId="3" xfId="0" applyNumberFormat="1" applyFont="1" applyBorder="1" applyAlignment="1">
      <alignment horizontal="right" vertical="center"/>
    </xf>
    <xf numFmtId="1" fontId="3" fillId="0" borderId="1" xfId="0" applyNumberFormat="1" applyFont="1" applyBorder="1" applyAlignment="1">
      <alignment horizontal="center" vertical="center"/>
    </xf>
    <xf numFmtId="164" fontId="3" fillId="0" borderId="2" xfId="0" applyNumberFormat="1" applyFont="1" applyBorder="1" applyAlignment="1">
      <alignment horizontal="center" vertical="center"/>
    </xf>
    <xf numFmtId="0" fontId="3" fillId="0" borderId="1" xfId="0" applyFont="1" applyBorder="1" applyAlignment="1">
      <alignment vertical="center" wrapText="1"/>
    </xf>
    <xf numFmtId="164" fontId="3" fillId="0" borderId="3" xfId="0" applyNumberFormat="1" applyFont="1" applyBorder="1" applyAlignment="1">
      <alignment horizontal="center" vertical="center"/>
    </xf>
    <xf numFmtId="1" fontId="3" fillId="0" borderId="1" xfId="0" applyNumberFormat="1" applyFont="1" applyBorder="1" applyAlignment="1">
      <alignment horizontal="right" vertical="center"/>
    </xf>
    <xf numFmtId="4" fontId="3" fillId="0" borderId="1" xfId="0" applyNumberFormat="1" applyFont="1" applyBorder="1" applyAlignment="1">
      <alignment vertical="center"/>
    </xf>
    <xf numFmtId="0" fontId="8" fillId="4" borderId="1" xfId="0" applyFont="1" applyFill="1" applyBorder="1" applyAlignment="1">
      <alignment vertical="center" wrapText="1"/>
    </xf>
    <xf numFmtId="164" fontId="3" fillId="4" borderId="1" xfId="0" applyNumberFormat="1" applyFont="1" applyFill="1" applyBorder="1" applyAlignment="1">
      <alignment horizontal="center" vertical="center"/>
    </xf>
    <xf numFmtId="0" fontId="8" fillId="0" borderId="4" xfId="0" applyFont="1" applyBorder="1" applyAlignment="1">
      <alignment horizontal="center" vertical="center"/>
    </xf>
    <xf numFmtId="0" fontId="8" fillId="0" borderId="4" xfId="0" applyFont="1" applyBorder="1" applyAlignment="1">
      <alignment horizontal="center" vertical="center"/>
    </xf>
    <xf numFmtId="4" fontId="8" fillId="0" borderId="1" xfId="0" applyNumberFormat="1" applyFont="1" applyBorder="1" applyAlignment="1">
      <alignment horizontal="right" vertical="center"/>
    </xf>
    <xf numFmtId="14" fontId="8" fillId="0" borderId="4" xfId="0" applyNumberFormat="1" applyFont="1" applyBorder="1" applyAlignment="1">
      <alignment horizontal="center" vertical="center"/>
    </xf>
    <xf numFmtId="4" fontId="8" fillId="0" borderId="4" xfId="0" applyNumberFormat="1" applyFont="1" applyBorder="1" applyAlignment="1">
      <alignment horizontal="right" vertical="center"/>
    </xf>
    <xf numFmtId="0" fontId="8" fillId="0" borderId="2" xfId="0" applyFont="1" applyBorder="1" applyAlignment="1">
      <alignment vertical="center" wrapText="1"/>
    </xf>
    <xf numFmtId="0" fontId="8" fillId="0" borderId="3" xfId="0" applyFont="1" applyBorder="1" applyAlignment="1">
      <alignment horizontal="center" vertical="center"/>
    </xf>
    <xf numFmtId="164" fontId="8" fillId="0" borderId="3" xfId="0" applyNumberFormat="1" applyFont="1" applyBorder="1" applyAlignment="1">
      <alignment horizontal="right" vertical="center"/>
    </xf>
    <xf numFmtId="14" fontId="8" fillId="0" borderId="2" xfId="0" applyNumberFormat="1" applyFont="1" applyBorder="1" applyAlignment="1">
      <alignment horizontal="center" vertical="center"/>
    </xf>
    <xf numFmtId="14" fontId="8" fillId="0" borderId="3" xfId="0" applyNumberFormat="1" applyFont="1" applyBorder="1" applyAlignment="1">
      <alignment horizontal="center" vertical="center"/>
    </xf>
    <xf numFmtId="0" fontId="9" fillId="0" borderId="2" xfId="0" applyFont="1" applyBorder="1" applyAlignment="1">
      <alignment vertical="center" wrapText="1"/>
    </xf>
    <xf numFmtId="0" fontId="3" fillId="0" borderId="4" xfId="0" applyFont="1" applyBorder="1" applyAlignment="1">
      <alignment horizontal="center" vertical="center"/>
    </xf>
    <xf numFmtId="14" fontId="3" fillId="0" borderId="2" xfId="0" applyNumberFormat="1" applyFont="1" applyBorder="1" applyAlignment="1">
      <alignment horizontal="center" vertical="center"/>
    </xf>
    <xf numFmtId="0" fontId="4" fillId="3" borderId="2" xfId="0" applyFont="1" applyFill="1" applyBorder="1" applyAlignment="1">
      <alignment horizontal="left" vertical="center" wrapText="1"/>
    </xf>
    <xf numFmtId="0" fontId="3" fillId="0" borderId="3" xfId="0" applyFont="1" applyBorder="1" applyAlignment="1">
      <alignment horizontal="center" vertical="center" wrapText="1"/>
    </xf>
    <xf numFmtId="164" fontId="3" fillId="0" borderId="3" xfId="0" applyNumberFormat="1" applyFont="1" applyBorder="1" applyAlignment="1">
      <alignment horizontal="right" vertical="center"/>
    </xf>
    <xf numFmtId="0" fontId="3" fillId="0" borderId="4" xfId="0" applyFont="1" applyBorder="1" applyAlignment="1">
      <alignment horizontal="center" vertical="center"/>
    </xf>
    <xf numFmtId="49" fontId="3" fillId="0" borderId="0" xfId="0" applyNumberFormat="1" applyFont="1" applyAlignment="1">
      <alignment horizontal="left" vertical="center"/>
    </xf>
    <xf numFmtId="0" fontId="11" fillId="0" borderId="0" xfId="0" applyFont="1" applyAlignment="1">
      <alignment horizontal="left" wrapText="1"/>
    </xf>
    <xf numFmtId="0" fontId="11" fillId="0" borderId="0" xfId="0" applyFont="1" applyAlignment="1">
      <alignment wrapText="1"/>
    </xf>
    <xf numFmtId="0" fontId="11" fillId="0" borderId="0" xfId="0" applyFont="1" applyAlignment="1">
      <alignment vertical="center"/>
    </xf>
    <xf numFmtId="0" fontId="5" fillId="0" borderId="0" xfId="0" applyFont="1" applyAlignment="1">
      <alignment wrapText="1"/>
    </xf>
    <xf numFmtId="0" fontId="11" fillId="0" borderId="0" xfId="0" applyFont="1" applyAlignment="1">
      <alignment horizontal="center" vertical="center"/>
    </xf>
    <xf numFmtId="49" fontId="3" fillId="0" borderId="0" xfId="0" applyNumberFormat="1" applyFont="1" applyAlignment="1">
      <alignment horizontal="center" vertical="center"/>
    </xf>
    <xf numFmtId="4" fontId="5" fillId="0" borderId="0" xfId="0" applyNumberFormat="1" applyFont="1" applyAlignment="1"/>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49" fontId="3" fillId="0" borderId="1" xfId="0" applyNumberFormat="1" applyFont="1" applyBorder="1" applyAlignment="1">
      <alignment horizontal="center" vertical="center"/>
    </xf>
    <xf numFmtId="0" fontId="8" fillId="0" borderId="1" xfId="0" applyFont="1" applyBorder="1" applyAlignment="1">
      <alignment vertical="center"/>
    </xf>
    <xf numFmtId="0" fontId="8" fillId="0" borderId="2" xfId="0" applyFont="1" applyBorder="1" applyAlignment="1">
      <alignment vertical="center"/>
    </xf>
    <xf numFmtId="4" fontId="3" fillId="0" borderId="1" xfId="0" applyNumberFormat="1" applyFont="1" applyBorder="1" applyAlignment="1">
      <alignment horizontal="right" vertical="center"/>
    </xf>
    <xf numFmtId="0" fontId="12" fillId="0" borderId="1" xfId="0" applyFont="1" applyBorder="1" applyAlignment="1">
      <alignment horizontal="left" vertical="center" wrapText="1"/>
    </xf>
    <xf numFmtId="0" fontId="12" fillId="0" borderId="1" xfId="0" applyFont="1" applyBorder="1" applyAlignment="1">
      <alignment horizontal="center" vertical="center" wrapText="1"/>
    </xf>
    <xf numFmtId="0" fontId="12" fillId="0" borderId="1" xfId="0" applyFont="1" applyBorder="1" applyAlignment="1">
      <alignment horizontal="center" vertical="center"/>
    </xf>
    <xf numFmtId="164" fontId="12" fillId="0" borderId="1" xfId="0" applyNumberFormat="1" applyFont="1" applyBorder="1" applyAlignment="1">
      <alignment horizontal="center" vertical="center"/>
    </xf>
    <xf numFmtId="0" fontId="3" fillId="0" borderId="1" xfId="0" applyFont="1" applyBorder="1" applyAlignment="1">
      <alignment horizontal="left" vertical="center"/>
    </xf>
    <xf numFmtId="164" fontId="6" fillId="0" borderId="4" xfId="0" applyNumberFormat="1" applyFont="1" applyBorder="1" applyAlignment="1">
      <alignment horizontal="right" vertical="center"/>
    </xf>
    <xf numFmtId="164" fontId="6" fillId="3" borderId="3" xfId="0" applyNumberFormat="1" applyFont="1" applyFill="1" applyBorder="1" applyAlignment="1">
      <alignment horizontal="right" vertical="center"/>
    </xf>
    <xf numFmtId="164" fontId="6" fillId="0" borderId="2" xfId="0" applyNumberFormat="1" applyFont="1" applyBorder="1" applyAlignment="1">
      <alignment horizontal="right" vertical="center"/>
    </xf>
    <xf numFmtId="164" fontId="6" fillId="0" borderId="3" xfId="0" applyNumberFormat="1" applyFont="1" applyBorder="1" applyAlignment="1">
      <alignment horizontal="right" vertical="center"/>
    </xf>
    <xf numFmtId="164" fontId="3" fillId="5" borderId="1" xfId="0" applyNumberFormat="1" applyFont="1" applyFill="1" applyBorder="1" applyAlignment="1">
      <alignment horizontal="right" vertical="center"/>
    </xf>
    <xf numFmtId="0" fontId="6" fillId="0" borderId="1" xfId="0" applyFont="1" applyBorder="1" applyAlignment="1">
      <alignment vertical="center"/>
    </xf>
    <xf numFmtId="0" fontId="6" fillId="0" borderId="4" xfId="0" applyFont="1" applyBorder="1" applyAlignment="1">
      <alignment horizontal="center" vertical="center"/>
    </xf>
    <xf numFmtId="0" fontId="6" fillId="0" borderId="4" xfId="0" applyFont="1" applyBorder="1" applyAlignment="1">
      <alignment horizontal="center" vertical="center"/>
    </xf>
    <xf numFmtId="14" fontId="6" fillId="0" borderId="1" xfId="0" applyNumberFormat="1" applyFont="1" applyBorder="1" applyAlignment="1">
      <alignment horizontal="center" vertical="center"/>
    </xf>
    <xf numFmtId="14" fontId="6" fillId="0" borderId="4" xfId="0" applyNumberFormat="1" applyFont="1" applyBorder="1" applyAlignment="1">
      <alignment horizontal="center" vertical="center"/>
    </xf>
    <xf numFmtId="0" fontId="5" fillId="0" borderId="0" xfId="0" applyFont="1" applyAlignment="1">
      <alignment vertical="center"/>
    </xf>
    <xf numFmtId="4" fontId="6" fillId="0" borderId="4" xfId="0" applyNumberFormat="1" applyFont="1" applyBorder="1" applyAlignment="1">
      <alignment horizontal="right" vertical="center"/>
    </xf>
    <xf numFmtId="164" fontId="6" fillId="0" borderId="4" xfId="0" applyNumberFormat="1" applyFont="1" applyBorder="1" applyAlignment="1">
      <alignment horizontal="right" vertical="center"/>
    </xf>
    <xf numFmtId="4" fontId="13" fillId="0" borderId="4" xfId="0" applyNumberFormat="1" applyFont="1" applyBorder="1" applyAlignment="1">
      <alignment horizontal="right" vertical="center"/>
    </xf>
    <xf numFmtId="0" fontId="6" fillId="0" borderId="2" xfId="0" applyFont="1" applyBorder="1" applyAlignment="1">
      <alignment vertical="center"/>
    </xf>
    <xf numFmtId="0" fontId="6" fillId="0" borderId="3" xfId="0" applyFont="1" applyBorder="1" applyAlignment="1">
      <alignment horizontal="center" vertical="center"/>
    </xf>
    <xf numFmtId="0" fontId="6" fillId="0" borderId="3" xfId="0" applyFont="1" applyBorder="1" applyAlignment="1">
      <alignment horizontal="center" vertical="center"/>
    </xf>
    <xf numFmtId="164" fontId="6" fillId="0" borderId="3" xfId="0" applyNumberFormat="1" applyFont="1" applyBorder="1" applyAlignment="1">
      <alignment horizontal="right" vertical="center"/>
    </xf>
    <xf numFmtId="4" fontId="6" fillId="0" borderId="3" xfId="0" applyNumberFormat="1" applyFont="1" applyBorder="1" applyAlignment="1">
      <alignment horizontal="right" vertical="center"/>
    </xf>
    <xf numFmtId="4" fontId="13" fillId="0" borderId="3" xfId="0" applyNumberFormat="1" applyFont="1" applyBorder="1" applyAlignment="1">
      <alignment horizontal="right" vertical="center"/>
    </xf>
    <xf numFmtId="14" fontId="6" fillId="0" borderId="2" xfId="0" applyNumberFormat="1" applyFont="1" applyBorder="1" applyAlignment="1">
      <alignment horizontal="center" vertical="center"/>
    </xf>
    <xf numFmtId="14" fontId="6" fillId="0" borderId="3" xfId="0" applyNumberFormat="1" applyFont="1" applyBorder="1" applyAlignment="1">
      <alignment horizontal="center" vertical="center"/>
    </xf>
    <xf numFmtId="14" fontId="6" fillId="0" borderId="2" xfId="0" applyNumberFormat="1" applyFont="1" applyBorder="1" applyAlignment="1">
      <alignment horizontal="center" vertical="center"/>
    </xf>
    <xf numFmtId="14" fontId="6" fillId="0" borderId="3" xfId="0" applyNumberFormat="1" applyFont="1" applyBorder="1" applyAlignment="1">
      <alignment horizontal="center" vertical="center"/>
    </xf>
    <xf numFmtId="164" fontId="6" fillId="0" borderId="3" xfId="0" applyNumberFormat="1" applyFont="1" applyBorder="1" applyAlignment="1">
      <alignment horizontal="right" vertical="center"/>
    </xf>
    <xf numFmtId="0" fontId="6" fillId="0" borderId="3" xfId="0" applyFont="1" applyBorder="1" applyAlignment="1">
      <alignment horizontal="center" vertical="center"/>
    </xf>
    <xf numFmtId="0" fontId="5" fillId="0" borderId="1" xfId="0" applyFont="1" applyBorder="1" applyAlignment="1">
      <alignment horizontal="right"/>
    </xf>
    <xf numFmtId="0" fontId="6" fillId="6" borderId="2" xfId="0" applyFont="1" applyFill="1" applyBorder="1" applyAlignment="1">
      <alignment vertical="center"/>
    </xf>
    <xf numFmtId="0" fontId="6" fillId="0" borderId="1" xfId="0" applyFont="1" applyBorder="1" applyAlignment="1">
      <alignment horizontal="center" vertical="center"/>
    </xf>
    <xf numFmtId="0" fontId="6" fillId="0" borderId="1" xfId="0" applyFont="1" applyBorder="1" applyAlignment="1">
      <alignment horizontal="center" vertical="center"/>
    </xf>
    <xf numFmtId="164" fontId="6" fillId="0" borderId="1" xfId="0" applyNumberFormat="1" applyFont="1" applyBorder="1" applyAlignment="1">
      <alignment horizontal="right" vertical="center"/>
    </xf>
    <xf numFmtId="4" fontId="6" fillId="0" borderId="1" xfId="0" applyNumberFormat="1" applyFont="1" applyBorder="1" applyAlignment="1">
      <alignment horizontal="right" vertical="center"/>
    </xf>
    <xf numFmtId="4" fontId="13" fillId="0" borderId="1" xfId="0" applyNumberFormat="1" applyFont="1" applyBorder="1" applyAlignment="1">
      <alignment horizontal="right" vertical="center"/>
    </xf>
    <xf numFmtId="0" fontId="5" fillId="0" borderId="1" xfId="0" applyFont="1" applyBorder="1" applyAlignment="1">
      <alignment vertical="center"/>
    </xf>
    <xf numFmtId="0" fontId="6" fillId="0" borderId="1" xfId="0" applyFont="1" applyBorder="1" applyAlignment="1">
      <alignment vertical="center"/>
    </xf>
    <xf numFmtId="0" fontId="6" fillId="0" borderId="1" xfId="0" applyFont="1" applyBorder="1" applyAlignment="1">
      <alignment vertical="center"/>
    </xf>
    <xf numFmtId="0" fontId="6" fillId="0" borderId="1" xfId="0" applyFont="1" applyBorder="1" applyAlignment="1">
      <alignment horizontal="right" vertical="center"/>
    </xf>
    <xf numFmtId="14" fontId="6" fillId="0" borderId="3" xfId="0" applyNumberFormat="1" applyFont="1" applyBorder="1" applyAlignment="1">
      <alignment vertical="center"/>
    </xf>
    <xf numFmtId="0" fontId="5" fillId="0" borderId="1" xfId="0" applyFont="1" applyBorder="1" applyAlignment="1">
      <alignment vertical="center"/>
    </xf>
    <xf numFmtId="0" fontId="11" fillId="0" borderId="1" xfId="0" applyFont="1" applyBorder="1" applyAlignment="1">
      <alignment horizontal="center" vertical="center"/>
    </xf>
    <xf numFmtId="0" fontId="11" fillId="0" borderId="0" xfId="0" applyFont="1" applyAlignment="1">
      <alignment horizontal="left"/>
    </xf>
    <xf numFmtId="4" fontId="5" fillId="0" borderId="0" xfId="0" applyNumberFormat="1" applyFont="1"/>
    <xf numFmtId="0" fontId="14" fillId="3" borderId="0" xfId="0" applyFont="1" applyFill="1" applyAlignment="1"/>
    <xf numFmtId="0" fontId="14" fillId="3" borderId="0" xfId="0" applyFont="1" applyFill="1" applyAlignment="1"/>
    <xf numFmtId="0" fontId="1" fillId="2" borderId="0" xfId="0" applyFont="1" applyFill="1" applyAlignment="1">
      <alignment horizontal="center" vertical="center"/>
    </xf>
    <xf numFmtId="0" fontId="0" fillId="0" borderId="0" xfId="0" applyFont="1"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Q1004"/>
  <sheetViews>
    <sheetView tabSelected="1" workbookViewId="0">
      <selection sqref="A1:Q1"/>
    </sheetView>
  </sheetViews>
  <sheetFormatPr defaultColWidth="14.42578125" defaultRowHeight="15" customHeight="1"/>
  <cols>
    <col min="1" max="1" width="4.85546875" customWidth="1"/>
    <col min="2" max="2" width="17.42578125" customWidth="1"/>
    <col min="3" max="3" width="21" hidden="1" customWidth="1"/>
    <col min="4" max="4" width="33.140625" customWidth="1"/>
    <col min="5" max="5" width="13.5703125" customWidth="1"/>
    <col min="6" max="6" width="12.5703125" customWidth="1"/>
    <col min="7" max="7" width="13.85546875" customWidth="1"/>
    <col min="8" max="9" width="16.140625" customWidth="1"/>
    <col min="10" max="10" width="23" customWidth="1"/>
    <col min="11" max="11" width="29.28515625" customWidth="1"/>
    <col min="12" max="12" width="14.85546875" customWidth="1"/>
    <col min="13" max="13" width="15.140625" customWidth="1"/>
    <col min="14" max="14" width="14.28515625" customWidth="1"/>
    <col min="15" max="15" width="34.85546875" customWidth="1"/>
    <col min="16" max="16" width="14.28515625" customWidth="1"/>
    <col min="17" max="17" width="37.85546875" customWidth="1"/>
  </cols>
  <sheetData>
    <row r="1" spans="1:17" ht="20.25">
      <c r="A1" s="160" t="s">
        <v>0</v>
      </c>
      <c r="B1" s="161"/>
      <c r="C1" s="161"/>
      <c r="D1" s="161"/>
      <c r="E1" s="161"/>
      <c r="F1" s="161"/>
      <c r="G1" s="161"/>
      <c r="H1" s="161"/>
      <c r="I1" s="161"/>
      <c r="J1" s="161"/>
      <c r="K1" s="161"/>
      <c r="L1" s="161"/>
      <c r="M1" s="161"/>
      <c r="N1" s="161"/>
      <c r="O1" s="161"/>
      <c r="P1" s="161"/>
      <c r="Q1" s="161"/>
    </row>
    <row r="2" spans="1:17" ht="51">
      <c r="A2" s="1" t="s">
        <v>1</v>
      </c>
      <c r="B2" s="2" t="s">
        <v>2</v>
      </c>
      <c r="C2" s="2" t="s">
        <v>3</v>
      </c>
      <c r="D2" s="2" t="s">
        <v>4</v>
      </c>
      <c r="E2" s="2" t="s">
        <v>5</v>
      </c>
      <c r="F2" s="2" t="s">
        <v>6</v>
      </c>
      <c r="G2" s="2" t="s">
        <v>7</v>
      </c>
      <c r="H2" s="2" t="s">
        <v>8</v>
      </c>
      <c r="I2" s="2" t="s">
        <v>9</v>
      </c>
      <c r="J2" s="2" t="s">
        <v>10</v>
      </c>
      <c r="K2" s="2" t="s">
        <v>11</v>
      </c>
      <c r="L2" s="2" t="s">
        <v>12</v>
      </c>
      <c r="M2" s="2" t="s">
        <v>13</v>
      </c>
      <c r="N2" s="2" t="s">
        <v>14</v>
      </c>
      <c r="O2" s="3" t="s">
        <v>15</v>
      </c>
      <c r="P2" s="3" t="s">
        <v>16</v>
      </c>
      <c r="Q2" s="2" t="s">
        <v>17</v>
      </c>
    </row>
    <row r="3" spans="1:17" ht="40.5">
      <c r="A3" s="4" t="s">
        <v>18</v>
      </c>
      <c r="B3" s="5" t="s">
        <v>19</v>
      </c>
      <c r="C3" s="5"/>
      <c r="D3" s="6" t="s">
        <v>20</v>
      </c>
      <c r="E3" s="7" t="s">
        <v>21</v>
      </c>
      <c r="F3" s="5">
        <v>1</v>
      </c>
      <c r="G3" s="8">
        <v>137.63999999999999</v>
      </c>
      <c r="H3" s="8">
        <v>137.63999999999999</v>
      </c>
      <c r="I3" s="9">
        <v>137.63999999999999</v>
      </c>
      <c r="J3" s="5" t="s">
        <v>22</v>
      </c>
      <c r="K3" s="6" t="s">
        <v>23</v>
      </c>
      <c r="L3" s="10">
        <v>45597</v>
      </c>
      <c r="M3" s="10">
        <v>45667</v>
      </c>
      <c r="N3" s="11" t="s">
        <v>24</v>
      </c>
      <c r="O3" s="12" t="s">
        <v>25</v>
      </c>
      <c r="P3" s="13" t="s">
        <v>26</v>
      </c>
      <c r="Q3" s="14"/>
    </row>
    <row r="4" spans="1:17" ht="40.5">
      <c r="A4" s="4" t="s">
        <v>27</v>
      </c>
      <c r="B4" s="5" t="s">
        <v>19</v>
      </c>
      <c r="C4" s="5"/>
      <c r="D4" s="6" t="s">
        <v>28</v>
      </c>
      <c r="E4" s="7" t="s">
        <v>21</v>
      </c>
      <c r="F4" s="5">
        <v>1</v>
      </c>
      <c r="G4" s="8">
        <v>379.83</v>
      </c>
      <c r="H4" s="8">
        <v>379.83</v>
      </c>
      <c r="I4" s="9">
        <v>379.83</v>
      </c>
      <c r="J4" s="5" t="s">
        <v>22</v>
      </c>
      <c r="K4" s="6" t="s">
        <v>23</v>
      </c>
      <c r="L4" s="10">
        <v>45597</v>
      </c>
      <c r="M4" s="10">
        <v>45667</v>
      </c>
      <c r="N4" s="11" t="s">
        <v>24</v>
      </c>
      <c r="O4" s="12" t="s">
        <v>25</v>
      </c>
      <c r="P4" s="13" t="s">
        <v>29</v>
      </c>
      <c r="Q4" s="14"/>
    </row>
    <row r="5" spans="1:17" ht="81">
      <c r="A5" s="4" t="s">
        <v>30</v>
      </c>
      <c r="B5" s="5" t="s">
        <v>19</v>
      </c>
      <c r="C5" s="5"/>
      <c r="D5" s="6" t="s">
        <v>31</v>
      </c>
      <c r="E5" s="7" t="s">
        <v>21</v>
      </c>
      <c r="F5" s="5">
        <v>1</v>
      </c>
      <c r="G5" s="8">
        <v>264.29000000000002</v>
      </c>
      <c r="H5" s="8">
        <v>264.29000000000002</v>
      </c>
      <c r="I5" s="9">
        <v>264.29000000000002</v>
      </c>
      <c r="J5" s="5" t="s">
        <v>22</v>
      </c>
      <c r="K5" s="6" t="s">
        <v>23</v>
      </c>
      <c r="L5" s="10">
        <v>45597</v>
      </c>
      <c r="M5" s="10">
        <v>45667</v>
      </c>
      <c r="N5" s="11" t="s">
        <v>24</v>
      </c>
      <c r="O5" s="12" t="s">
        <v>25</v>
      </c>
      <c r="P5" s="13" t="s">
        <v>32</v>
      </c>
      <c r="Q5" s="14"/>
    </row>
    <row r="6" spans="1:17" ht="40.5">
      <c r="A6" s="4" t="s">
        <v>33</v>
      </c>
      <c r="B6" s="5" t="s">
        <v>19</v>
      </c>
      <c r="C6" s="5"/>
      <c r="D6" s="6" t="s">
        <v>34</v>
      </c>
      <c r="E6" s="7" t="s">
        <v>21</v>
      </c>
      <c r="F6" s="15">
        <v>1</v>
      </c>
      <c r="G6" s="8">
        <v>304.88</v>
      </c>
      <c r="H6" s="8">
        <v>304.88</v>
      </c>
      <c r="I6" s="9">
        <v>304.88</v>
      </c>
      <c r="J6" s="5" t="s">
        <v>22</v>
      </c>
      <c r="K6" s="6" t="s">
        <v>23</v>
      </c>
      <c r="L6" s="10">
        <v>45597</v>
      </c>
      <c r="M6" s="10">
        <v>45667</v>
      </c>
      <c r="N6" s="11" t="s">
        <v>24</v>
      </c>
      <c r="O6" s="12" t="s">
        <v>25</v>
      </c>
      <c r="P6" s="13" t="s">
        <v>35</v>
      </c>
      <c r="Q6" s="14"/>
    </row>
    <row r="7" spans="1:17" ht="40.5">
      <c r="A7" s="4" t="s">
        <v>36</v>
      </c>
      <c r="B7" s="5" t="s">
        <v>19</v>
      </c>
      <c r="C7" s="5"/>
      <c r="D7" s="6" t="s">
        <v>37</v>
      </c>
      <c r="E7" s="7" t="s">
        <v>21</v>
      </c>
      <c r="F7" s="15">
        <v>1</v>
      </c>
      <c r="G7" s="8">
        <v>2866.56</v>
      </c>
      <c r="H7" s="8">
        <v>2866.56</v>
      </c>
      <c r="I7" s="9">
        <v>2866.56</v>
      </c>
      <c r="J7" s="5" t="s">
        <v>22</v>
      </c>
      <c r="K7" s="6" t="s">
        <v>23</v>
      </c>
      <c r="L7" s="10">
        <v>45597</v>
      </c>
      <c r="M7" s="10">
        <v>45667</v>
      </c>
      <c r="N7" s="11" t="s">
        <v>24</v>
      </c>
      <c r="O7" s="12" t="s">
        <v>25</v>
      </c>
      <c r="P7" s="13" t="s">
        <v>38</v>
      </c>
      <c r="Q7" s="14"/>
    </row>
    <row r="8" spans="1:17" ht="40.5">
      <c r="A8" s="4" t="s">
        <v>39</v>
      </c>
      <c r="B8" s="5" t="s">
        <v>19</v>
      </c>
      <c r="C8" s="5"/>
      <c r="D8" s="6" t="s">
        <v>40</v>
      </c>
      <c r="E8" s="7" t="s">
        <v>21</v>
      </c>
      <c r="F8" s="15">
        <v>1</v>
      </c>
      <c r="G8" s="8">
        <v>777.48</v>
      </c>
      <c r="H8" s="8">
        <v>777.48</v>
      </c>
      <c r="I8" s="9">
        <v>777.48</v>
      </c>
      <c r="J8" s="5" t="s">
        <v>22</v>
      </c>
      <c r="K8" s="6" t="s">
        <v>23</v>
      </c>
      <c r="L8" s="10">
        <v>45597</v>
      </c>
      <c r="M8" s="10">
        <v>45667</v>
      </c>
      <c r="N8" s="11" t="s">
        <v>24</v>
      </c>
      <c r="O8" s="12" t="s">
        <v>25</v>
      </c>
      <c r="P8" s="13" t="s">
        <v>41</v>
      </c>
      <c r="Q8" s="14"/>
    </row>
    <row r="9" spans="1:17" ht="40.5">
      <c r="A9" s="4" t="s">
        <v>42</v>
      </c>
      <c r="B9" s="15" t="s">
        <v>19</v>
      </c>
      <c r="C9" s="5"/>
      <c r="D9" s="16" t="s">
        <v>43</v>
      </c>
      <c r="E9" s="13" t="s">
        <v>44</v>
      </c>
      <c r="F9" s="15">
        <v>1</v>
      </c>
      <c r="G9" s="9">
        <v>2722</v>
      </c>
      <c r="H9" s="9">
        <v>2722</v>
      </c>
      <c r="I9" s="9">
        <v>2722</v>
      </c>
      <c r="J9" s="15" t="s">
        <v>22</v>
      </c>
      <c r="K9" s="6" t="s">
        <v>23</v>
      </c>
      <c r="L9" s="10">
        <v>45658</v>
      </c>
      <c r="M9" s="10">
        <v>46022</v>
      </c>
      <c r="N9" s="11" t="s">
        <v>45</v>
      </c>
      <c r="O9" s="12" t="s">
        <v>25</v>
      </c>
      <c r="P9" s="13" t="s">
        <v>46</v>
      </c>
      <c r="Q9" s="14"/>
    </row>
    <row r="10" spans="1:17" ht="40.5">
      <c r="A10" s="4" t="s">
        <v>47</v>
      </c>
      <c r="B10" s="15" t="s">
        <v>19</v>
      </c>
      <c r="C10" s="5"/>
      <c r="D10" s="16" t="s">
        <v>48</v>
      </c>
      <c r="E10" s="13" t="s">
        <v>44</v>
      </c>
      <c r="F10" s="15">
        <v>1</v>
      </c>
      <c r="G10" s="9">
        <v>500</v>
      </c>
      <c r="H10" s="9">
        <v>500</v>
      </c>
      <c r="I10" s="9">
        <v>500</v>
      </c>
      <c r="J10" s="5" t="s">
        <v>22</v>
      </c>
      <c r="K10" s="6" t="s">
        <v>23</v>
      </c>
      <c r="L10" s="10">
        <v>45658</v>
      </c>
      <c r="M10" s="10">
        <v>46022</v>
      </c>
      <c r="N10" s="11" t="s">
        <v>45</v>
      </c>
      <c r="O10" s="12" t="s">
        <v>25</v>
      </c>
      <c r="P10" s="13" t="s">
        <v>49</v>
      </c>
      <c r="Q10" s="14"/>
    </row>
    <row r="11" spans="1:17" ht="40.5">
      <c r="A11" s="4" t="s">
        <v>50</v>
      </c>
      <c r="B11" s="5" t="s">
        <v>19</v>
      </c>
      <c r="C11" s="5"/>
      <c r="D11" s="6" t="s">
        <v>51</v>
      </c>
      <c r="E11" s="7" t="s">
        <v>21</v>
      </c>
      <c r="F11" s="5">
        <v>1</v>
      </c>
      <c r="G11" s="8">
        <v>61.89</v>
      </c>
      <c r="H11" s="8">
        <v>61.89</v>
      </c>
      <c r="I11" s="9">
        <v>61.89</v>
      </c>
      <c r="J11" s="5" t="s">
        <v>22</v>
      </c>
      <c r="K11" s="6" t="s">
        <v>23</v>
      </c>
      <c r="L11" s="10">
        <v>45597</v>
      </c>
      <c r="M11" s="10">
        <v>45667</v>
      </c>
      <c r="N11" s="11" t="s">
        <v>52</v>
      </c>
      <c r="O11" s="12" t="s">
        <v>25</v>
      </c>
      <c r="P11" s="13" t="s">
        <v>53</v>
      </c>
      <c r="Q11" s="14"/>
    </row>
    <row r="12" spans="1:17" ht="40.5">
      <c r="A12" s="4" t="s">
        <v>54</v>
      </c>
      <c r="B12" s="5" t="s">
        <v>19</v>
      </c>
      <c r="C12" s="5"/>
      <c r="D12" s="6" t="s">
        <v>55</v>
      </c>
      <c r="E12" s="7" t="s">
        <v>21</v>
      </c>
      <c r="F12" s="5">
        <v>3</v>
      </c>
      <c r="G12" s="8">
        <f>I12/3</f>
        <v>5032.7300000000005</v>
      </c>
      <c r="H12" s="8">
        <v>15098.19</v>
      </c>
      <c r="I12" s="9">
        <v>15098.19</v>
      </c>
      <c r="J12" s="5" t="s">
        <v>22</v>
      </c>
      <c r="K12" s="6" t="s">
        <v>23</v>
      </c>
      <c r="L12" s="10">
        <v>45597</v>
      </c>
      <c r="M12" s="10">
        <v>45667</v>
      </c>
      <c r="N12" s="11" t="s">
        <v>56</v>
      </c>
      <c r="O12" s="12" t="s">
        <v>57</v>
      </c>
      <c r="P12" s="13" t="s">
        <v>58</v>
      </c>
      <c r="Q12" s="14"/>
    </row>
    <row r="13" spans="1:17" ht="40.5">
      <c r="A13" s="4" t="s">
        <v>59</v>
      </c>
      <c r="B13" s="5" t="s">
        <v>19</v>
      </c>
      <c r="C13" s="5"/>
      <c r="D13" s="6" t="s">
        <v>60</v>
      </c>
      <c r="E13" s="7" t="s">
        <v>21</v>
      </c>
      <c r="F13" s="15">
        <v>1</v>
      </c>
      <c r="G13" s="8">
        <v>24312.66</v>
      </c>
      <c r="H13" s="8">
        <v>24312.66</v>
      </c>
      <c r="I13" s="9">
        <v>24312.66</v>
      </c>
      <c r="J13" s="5" t="s">
        <v>22</v>
      </c>
      <c r="K13" s="6" t="s">
        <v>23</v>
      </c>
      <c r="L13" s="10">
        <v>45597</v>
      </c>
      <c r="M13" s="10">
        <v>45667</v>
      </c>
      <c r="N13" s="11" t="s">
        <v>56</v>
      </c>
      <c r="O13" s="12" t="s">
        <v>57</v>
      </c>
      <c r="P13" s="13" t="s">
        <v>61</v>
      </c>
      <c r="Q13" s="14"/>
    </row>
    <row r="14" spans="1:17" ht="40.5">
      <c r="A14" s="4" t="s">
        <v>62</v>
      </c>
      <c r="B14" s="5" t="s">
        <v>19</v>
      </c>
      <c r="C14" s="5"/>
      <c r="D14" s="6" t="s">
        <v>63</v>
      </c>
      <c r="E14" s="7" t="s">
        <v>21</v>
      </c>
      <c r="F14" s="15">
        <v>1</v>
      </c>
      <c r="G14" s="8">
        <v>3377.2</v>
      </c>
      <c r="H14" s="8">
        <v>3377.2</v>
      </c>
      <c r="I14" s="9">
        <v>3377.2</v>
      </c>
      <c r="J14" s="5" t="s">
        <v>22</v>
      </c>
      <c r="K14" s="6" t="s">
        <v>23</v>
      </c>
      <c r="L14" s="10">
        <v>45597</v>
      </c>
      <c r="M14" s="10">
        <v>45667</v>
      </c>
      <c r="N14" s="11" t="s">
        <v>56</v>
      </c>
      <c r="O14" s="12" t="s">
        <v>57</v>
      </c>
      <c r="P14" s="13" t="s">
        <v>64</v>
      </c>
      <c r="Q14" s="14"/>
    </row>
    <row r="15" spans="1:17" ht="54">
      <c r="A15" s="4" t="s">
        <v>65</v>
      </c>
      <c r="B15" s="5" t="s">
        <v>66</v>
      </c>
      <c r="C15" s="5"/>
      <c r="D15" s="6" t="s">
        <v>67</v>
      </c>
      <c r="E15" s="13" t="s">
        <v>44</v>
      </c>
      <c r="F15" s="15">
        <v>1</v>
      </c>
      <c r="G15" s="9">
        <v>10000</v>
      </c>
      <c r="H15" s="9">
        <v>10000</v>
      </c>
      <c r="I15" s="9">
        <v>10000</v>
      </c>
      <c r="J15" s="5" t="s">
        <v>68</v>
      </c>
      <c r="K15" s="6" t="s">
        <v>69</v>
      </c>
      <c r="L15" s="17">
        <v>44404</v>
      </c>
      <c r="M15" s="17">
        <v>45864</v>
      </c>
      <c r="N15" s="11" t="s">
        <v>45</v>
      </c>
      <c r="O15" s="12" t="s">
        <v>70</v>
      </c>
      <c r="P15" s="13" t="s">
        <v>71</v>
      </c>
      <c r="Q15" s="14"/>
    </row>
    <row r="16" spans="1:17" ht="67.5">
      <c r="A16" s="4" t="s">
        <v>72</v>
      </c>
      <c r="B16" s="5" t="s">
        <v>66</v>
      </c>
      <c r="C16" s="5" t="s">
        <v>73</v>
      </c>
      <c r="D16" s="6" t="s">
        <v>74</v>
      </c>
      <c r="E16" s="13" t="s">
        <v>75</v>
      </c>
      <c r="F16" s="18">
        <v>1</v>
      </c>
      <c r="G16" s="9">
        <v>12000000</v>
      </c>
      <c r="H16" s="9">
        <v>12000000</v>
      </c>
      <c r="I16" s="19">
        <v>736140</v>
      </c>
      <c r="J16" s="15" t="s">
        <v>22</v>
      </c>
      <c r="K16" s="20" t="s">
        <v>76</v>
      </c>
      <c r="L16" s="17">
        <v>45717</v>
      </c>
      <c r="M16" s="17">
        <v>45897</v>
      </c>
      <c r="N16" s="11" t="s">
        <v>77</v>
      </c>
      <c r="O16" s="12" t="s">
        <v>70</v>
      </c>
      <c r="P16" s="13" t="s">
        <v>78</v>
      </c>
      <c r="Q16" s="21" t="s">
        <v>79</v>
      </c>
    </row>
    <row r="17" spans="1:17" ht="67.5">
      <c r="A17" s="4" t="s">
        <v>80</v>
      </c>
      <c r="B17" s="5" t="s">
        <v>66</v>
      </c>
      <c r="C17" s="5" t="s">
        <v>81</v>
      </c>
      <c r="D17" s="22" t="s">
        <v>82</v>
      </c>
      <c r="E17" s="23" t="s">
        <v>75</v>
      </c>
      <c r="F17" s="24">
        <v>1</v>
      </c>
      <c r="G17" s="25">
        <v>15000000</v>
      </c>
      <c r="H17" s="25">
        <v>15000000</v>
      </c>
      <c r="I17" s="26">
        <v>500000</v>
      </c>
      <c r="J17" s="15" t="s">
        <v>22</v>
      </c>
      <c r="K17" s="20" t="s">
        <v>76</v>
      </c>
      <c r="L17" s="27">
        <v>45717</v>
      </c>
      <c r="M17" s="28">
        <v>46077</v>
      </c>
      <c r="N17" s="11" t="s">
        <v>77</v>
      </c>
      <c r="O17" s="12" t="s">
        <v>70</v>
      </c>
      <c r="P17" s="13" t="s">
        <v>83</v>
      </c>
      <c r="Q17" s="21" t="s">
        <v>79</v>
      </c>
    </row>
    <row r="18" spans="1:17" ht="67.5">
      <c r="A18" s="4" t="s">
        <v>84</v>
      </c>
      <c r="B18" s="5" t="s">
        <v>66</v>
      </c>
      <c r="C18" s="5" t="s">
        <v>85</v>
      </c>
      <c r="D18" s="22" t="s">
        <v>86</v>
      </c>
      <c r="E18" s="23" t="s">
        <v>75</v>
      </c>
      <c r="F18" s="24">
        <v>1</v>
      </c>
      <c r="G18" s="25">
        <v>1000000</v>
      </c>
      <c r="H18" s="25">
        <v>1000000</v>
      </c>
      <c r="I18" s="26">
        <v>500000</v>
      </c>
      <c r="J18" s="15" t="s">
        <v>22</v>
      </c>
      <c r="K18" s="20" t="s">
        <v>76</v>
      </c>
      <c r="L18" s="27">
        <v>45778</v>
      </c>
      <c r="M18" s="28">
        <v>45958</v>
      </c>
      <c r="N18" s="11" t="s">
        <v>77</v>
      </c>
      <c r="O18" s="12" t="s">
        <v>70</v>
      </c>
      <c r="P18" s="13" t="s">
        <v>87</v>
      </c>
      <c r="Q18" s="21" t="s">
        <v>79</v>
      </c>
    </row>
    <row r="19" spans="1:17" ht="67.5">
      <c r="A19" s="4" t="s">
        <v>88</v>
      </c>
      <c r="B19" s="5" t="s">
        <v>66</v>
      </c>
      <c r="C19" s="5" t="s">
        <v>89</v>
      </c>
      <c r="D19" s="6" t="s">
        <v>90</v>
      </c>
      <c r="E19" s="13" t="s">
        <v>75</v>
      </c>
      <c r="F19" s="18">
        <v>1</v>
      </c>
      <c r="G19" s="9">
        <v>3000000</v>
      </c>
      <c r="H19" s="9">
        <v>3000000</v>
      </c>
      <c r="I19" s="19">
        <v>500000</v>
      </c>
      <c r="J19" s="15" t="s">
        <v>22</v>
      </c>
      <c r="K19" s="20" t="s">
        <v>76</v>
      </c>
      <c r="L19" s="17">
        <v>45778</v>
      </c>
      <c r="M19" s="17">
        <v>45958</v>
      </c>
      <c r="N19" s="11" t="s">
        <v>77</v>
      </c>
      <c r="O19" s="12" t="s">
        <v>70</v>
      </c>
      <c r="P19" s="13" t="s">
        <v>91</v>
      </c>
      <c r="Q19" s="21" t="s">
        <v>79</v>
      </c>
    </row>
    <row r="20" spans="1:17" ht="67.5">
      <c r="A20" s="4" t="s">
        <v>92</v>
      </c>
      <c r="B20" s="5" t="s">
        <v>66</v>
      </c>
      <c r="C20" s="5" t="s">
        <v>93</v>
      </c>
      <c r="D20" s="22" t="s">
        <v>94</v>
      </c>
      <c r="E20" s="13" t="s">
        <v>75</v>
      </c>
      <c r="F20" s="18">
        <v>1</v>
      </c>
      <c r="G20" s="9">
        <v>5000000</v>
      </c>
      <c r="H20" s="9">
        <v>5000000</v>
      </c>
      <c r="I20" s="19">
        <v>500000</v>
      </c>
      <c r="J20" s="15" t="s">
        <v>22</v>
      </c>
      <c r="K20" s="20" t="s">
        <v>76</v>
      </c>
      <c r="L20" s="17">
        <v>45809</v>
      </c>
      <c r="M20" s="17">
        <v>45989</v>
      </c>
      <c r="N20" s="11" t="s">
        <v>77</v>
      </c>
      <c r="O20" s="12" t="s">
        <v>70</v>
      </c>
      <c r="P20" s="13" t="s">
        <v>95</v>
      </c>
      <c r="Q20" s="21" t="s">
        <v>79</v>
      </c>
    </row>
    <row r="21" spans="1:17" ht="67.5">
      <c r="A21" s="4" t="s">
        <v>96</v>
      </c>
      <c r="B21" s="5" t="s">
        <v>66</v>
      </c>
      <c r="C21" s="5" t="s">
        <v>97</v>
      </c>
      <c r="D21" s="29" t="s">
        <v>98</v>
      </c>
      <c r="E21" s="13" t="s">
        <v>75</v>
      </c>
      <c r="F21" s="18">
        <v>1</v>
      </c>
      <c r="G21" s="9">
        <v>2000000</v>
      </c>
      <c r="H21" s="9">
        <v>2000000</v>
      </c>
      <c r="I21" s="19">
        <v>500000</v>
      </c>
      <c r="J21" s="15" t="s">
        <v>22</v>
      </c>
      <c r="K21" s="30" t="s">
        <v>76</v>
      </c>
      <c r="L21" s="17">
        <v>45809</v>
      </c>
      <c r="M21" s="17">
        <v>45989</v>
      </c>
      <c r="N21" s="11" t="s">
        <v>77</v>
      </c>
      <c r="O21" s="12" t="s">
        <v>70</v>
      </c>
      <c r="P21" s="13" t="s">
        <v>99</v>
      </c>
      <c r="Q21" s="21" t="s">
        <v>79</v>
      </c>
    </row>
    <row r="22" spans="1:17" ht="67.5">
      <c r="A22" s="4" t="s">
        <v>100</v>
      </c>
      <c r="B22" s="5" t="s">
        <v>66</v>
      </c>
      <c r="C22" s="5" t="s">
        <v>101</v>
      </c>
      <c r="D22" s="22" t="s">
        <v>102</v>
      </c>
      <c r="E22" s="13" t="s">
        <v>75</v>
      </c>
      <c r="F22" s="18">
        <v>1</v>
      </c>
      <c r="G22" s="9">
        <v>5000000</v>
      </c>
      <c r="H22" s="9">
        <v>5000000</v>
      </c>
      <c r="I22" s="19">
        <v>600000</v>
      </c>
      <c r="J22" s="5" t="s">
        <v>22</v>
      </c>
      <c r="K22" s="6" t="s">
        <v>103</v>
      </c>
      <c r="L22" s="17">
        <v>45839</v>
      </c>
      <c r="M22" s="17">
        <v>46199</v>
      </c>
      <c r="N22" s="11" t="s">
        <v>77</v>
      </c>
      <c r="O22" s="12" t="s">
        <v>70</v>
      </c>
      <c r="P22" s="13" t="s">
        <v>104</v>
      </c>
      <c r="Q22" s="21" t="s">
        <v>79</v>
      </c>
    </row>
    <row r="23" spans="1:17" ht="54">
      <c r="A23" s="4" t="s">
        <v>105</v>
      </c>
      <c r="B23" s="5" t="s">
        <v>66</v>
      </c>
      <c r="C23" s="5"/>
      <c r="D23" s="22" t="s">
        <v>106</v>
      </c>
      <c r="E23" s="13" t="s">
        <v>75</v>
      </c>
      <c r="F23" s="18">
        <v>1</v>
      </c>
      <c r="G23" s="8">
        <v>19653920</v>
      </c>
      <c r="H23" s="8">
        <v>19653920</v>
      </c>
      <c r="I23" s="19">
        <v>5653920</v>
      </c>
      <c r="J23" s="15" t="s">
        <v>107</v>
      </c>
      <c r="K23" s="20" t="s">
        <v>108</v>
      </c>
      <c r="L23" s="17">
        <v>45482</v>
      </c>
      <c r="M23" s="17">
        <v>46202</v>
      </c>
      <c r="N23" s="11" t="s">
        <v>77</v>
      </c>
      <c r="O23" s="12" t="s">
        <v>70</v>
      </c>
      <c r="P23" s="13" t="s">
        <v>109</v>
      </c>
      <c r="Q23" s="14"/>
    </row>
    <row r="24" spans="1:17" ht="40.5">
      <c r="A24" s="4" t="s">
        <v>110</v>
      </c>
      <c r="B24" s="15" t="s">
        <v>111</v>
      </c>
      <c r="C24" s="5"/>
      <c r="D24" s="22" t="s">
        <v>112</v>
      </c>
      <c r="E24" s="7" t="s">
        <v>113</v>
      </c>
      <c r="F24" s="5">
        <v>333</v>
      </c>
      <c r="G24" s="31">
        <v>22.45</v>
      </c>
      <c r="H24" s="31">
        <f t="shared" ref="H24:H89" si="0">G24*F24</f>
        <v>7475.8499999999995</v>
      </c>
      <c r="I24" s="31">
        <f t="shared" ref="I24:I89" si="1">G24*F24</f>
        <v>7475.8499999999995</v>
      </c>
      <c r="J24" s="5" t="s">
        <v>22</v>
      </c>
      <c r="K24" s="6" t="s">
        <v>23</v>
      </c>
      <c r="L24" s="17">
        <v>45658</v>
      </c>
      <c r="M24" s="17">
        <v>46022</v>
      </c>
      <c r="N24" s="11" t="s">
        <v>24</v>
      </c>
      <c r="O24" s="12" t="s">
        <v>25</v>
      </c>
      <c r="P24" s="13" t="s">
        <v>114</v>
      </c>
      <c r="Q24" s="14"/>
    </row>
    <row r="25" spans="1:17" ht="40.5">
      <c r="A25" s="4" t="s">
        <v>115</v>
      </c>
      <c r="B25" s="15" t="s">
        <v>111</v>
      </c>
      <c r="C25" s="5"/>
      <c r="D25" s="22" t="s">
        <v>116</v>
      </c>
      <c r="E25" s="7" t="s">
        <v>117</v>
      </c>
      <c r="F25" s="5">
        <v>20</v>
      </c>
      <c r="G25" s="31">
        <v>7.5</v>
      </c>
      <c r="H25" s="31">
        <f t="shared" si="0"/>
        <v>150</v>
      </c>
      <c r="I25" s="31">
        <f t="shared" si="1"/>
        <v>150</v>
      </c>
      <c r="J25" s="5" t="s">
        <v>22</v>
      </c>
      <c r="K25" s="6" t="s">
        <v>23</v>
      </c>
      <c r="L25" s="17">
        <v>45658</v>
      </c>
      <c r="M25" s="17">
        <v>46022</v>
      </c>
      <c r="N25" s="11" t="s">
        <v>24</v>
      </c>
      <c r="O25" s="12" t="s">
        <v>25</v>
      </c>
      <c r="P25" s="13" t="s">
        <v>118</v>
      </c>
      <c r="Q25" s="14"/>
    </row>
    <row r="26" spans="1:17" ht="40.5">
      <c r="A26" s="4" t="s">
        <v>119</v>
      </c>
      <c r="B26" s="15" t="s">
        <v>111</v>
      </c>
      <c r="C26" s="5"/>
      <c r="D26" s="6" t="s">
        <v>120</v>
      </c>
      <c r="E26" s="7" t="s">
        <v>117</v>
      </c>
      <c r="F26" s="5">
        <v>10</v>
      </c>
      <c r="G26" s="31">
        <v>15</v>
      </c>
      <c r="H26" s="31">
        <f t="shared" si="0"/>
        <v>150</v>
      </c>
      <c r="I26" s="31">
        <f t="shared" si="1"/>
        <v>150</v>
      </c>
      <c r="J26" s="5" t="s">
        <v>22</v>
      </c>
      <c r="K26" s="6" t="s">
        <v>23</v>
      </c>
      <c r="L26" s="17">
        <v>45658</v>
      </c>
      <c r="M26" s="17">
        <v>46022</v>
      </c>
      <c r="N26" s="11" t="s">
        <v>24</v>
      </c>
      <c r="O26" s="12" t="s">
        <v>25</v>
      </c>
      <c r="P26" s="13" t="s">
        <v>121</v>
      </c>
      <c r="Q26" s="14"/>
    </row>
    <row r="27" spans="1:17" ht="40.5">
      <c r="A27" s="4" t="s">
        <v>122</v>
      </c>
      <c r="B27" s="15" t="s">
        <v>111</v>
      </c>
      <c r="C27" s="5"/>
      <c r="D27" s="6" t="s">
        <v>123</v>
      </c>
      <c r="E27" s="7" t="s">
        <v>117</v>
      </c>
      <c r="F27" s="5">
        <v>1</v>
      </c>
      <c r="G27" s="31">
        <v>37.9</v>
      </c>
      <c r="H27" s="31">
        <f t="shared" si="0"/>
        <v>37.9</v>
      </c>
      <c r="I27" s="31">
        <f t="shared" si="1"/>
        <v>37.9</v>
      </c>
      <c r="J27" s="5" t="s">
        <v>22</v>
      </c>
      <c r="K27" s="6" t="s">
        <v>23</v>
      </c>
      <c r="L27" s="17">
        <v>45658</v>
      </c>
      <c r="M27" s="17">
        <v>46022</v>
      </c>
      <c r="N27" s="11" t="s">
        <v>24</v>
      </c>
      <c r="O27" s="12" t="s">
        <v>25</v>
      </c>
      <c r="P27" s="13" t="s">
        <v>124</v>
      </c>
      <c r="Q27" s="14"/>
    </row>
    <row r="28" spans="1:17" ht="40.5">
      <c r="A28" s="4" t="s">
        <v>125</v>
      </c>
      <c r="B28" s="15" t="s">
        <v>111</v>
      </c>
      <c r="C28" s="5"/>
      <c r="D28" s="6" t="s">
        <v>126</v>
      </c>
      <c r="E28" s="7" t="s">
        <v>117</v>
      </c>
      <c r="F28" s="5">
        <v>10</v>
      </c>
      <c r="G28" s="31">
        <v>10</v>
      </c>
      <c r="H28" s="31">
        <f t="shared" si="0"/>
        <v>100</v>
      </c>
      <c r="I28" s="31">
        <f t="shared" si="1"/>
        <v>100</v>
      </c>
      <c r="J28" s="5" t="s">
        <v>22</v>
      </c>
      <c r="K28" s="6" t="s">
        <v>23</v>
      </c>
      <c r="L28" s="17">
        <v>45658</v>
      </c>
      <c r="M28" s="17">
        <v>46022</v>
      </c>
      <c r="N28" s="11" t="s">
        <v>24</v>
      </c>
      <c r="O28" s="12" t="s">
        <v>25</v>
      </c>
      <c r="P28" s="13" t="s">
        <v>127</v>
      </c>
      <c r="Q28" s="14"/>
    </row>
    <row r="29" spans="1:17" ht="40.5">
      <c r="A29" s="4" t="s">
        <v>128</v>
      </c>
      <c r="B29" s="15" t="s">
        <v>111</v>
      </c>
      <c r="C29" s="5"/>
      <c r="D29" s="6" t="s">
        <v>129</v>
      </c>
      <c r="E29" s="7" t="s">
        <v>21</v>
      </c>
      <c r="F29" s="5">
        <v>5</v>
      </c>
      <c r="G29" s="31">
        <v>3.5</v>
      </c>
      <c r="H29" s="31">
        <f t="shared" si="0"/>
        <v>17.5</v>
      </c>
      <c r="I29" s="31">
        <f t="shared" si="1"/>
        <v>17.5</v>
      </c>
      <c r="J29" s="5" t="s">
        <v>22</v>
      </c>
      <c r="K29" s="6" t="s">
        <v>23</v>
      </c>
      <c r="L29" s="17">
        <v>45658</v>
      </c>
      <c r="M29" s="17">
        <v>46022</v>
      </c>
      <c r="N29" s="11" t="s">
        <v>24</v>
      </c>
      <c r="O29" s="12" t="s">
        <v>25</v>
      </c>
      <c r="P29" s="13" t="s">
        <v>130</v>
      </c>
      <c r="Q29" s="14"/>
    </row>
    <row r="30" spans="1:17" ht="40.5">
      <c r="A30" s="4" t="s">
        <v>131</v>
      </c>
      <c r="B30" s="15" t="s">
        <v>111</v>
      </c>
      <c r="C30" s="5"/>
      <c r="D30" s="6" t="s">
        <v>132</v>
      </c>
      <c r="E30" s="7" t="s">
        <v>21</v>
      </c>
      <c r="F30" s="5">
        <v>10</v>
      </c>
      <c r="G30" s="31">
        <v>10.8</v>
      </c>
      <c r="H30" s="31">
        <f t="shared" si="0"/>
        <v>108</v>
      </c>
      <c r="I30" s="31">
        <f t="shared" si="1"/>
        <v>108</v>
      </c>
      <c r="J30" s="5" t="s">
        <v>22</v>
      </c>
      <c r="K30" s="6" t="s">
        <v>23</v>
      </c>
      <c r="L30" s="17">
        <v>45658</v>
      </c>
      <c r="M30" s="17">
        <v>46022</v>
      </c>
      <c r="N30" s="11" t="s">
        <v>24</v>
      </c>
      <c r="O30" s="12" t="s">
        <v>25</v>
      </c>
      <c r="P30" s="13" t="s">
        <v>133</v>
      </c>
      <c r="Q30" s="14"/>
    </row>
    <row r="31" spans="1:17" ht="15.75" customHeight="1">
      <c r="A31" s="4" t="s">
        <v>134</v>
      </c>
      <c r="B31" s="15" t="s">
        <v>111</v>
      </c>
      <c r="C31" s="5"/>
      <c r="D31" s="6" t="s">
        <v>135</v>
      </c>
      <c r="E31" s="7" t="s">
        <v>21</v>
      </c>
      <c r="F31" s="5">
        <v>500</v>
      </c>
      <c r="G31" s="31">
        <v>7.4</v>
      </c>
      <c r="H31" s="31">
        <f t="shared" si="0"/>
        <v>3700</v>
      </c>
      <c r="I31" s="31">
        <f t="shared" si="1"/>
        <v>3700</v>
      </c>
      <c r="J31" s="5" t="s">
        <v>22</v>
      </c>
      <c r="K31" s="6" t="s">
        <v>23</v>
      </c>
      <c r="L31" s="17">
        <v>45658</v>
      </c>
      <c r="M31" s="17">
        <v>46022</v>
      </c>
      <c r="N31" s="11" t="s">
        <v>24</v>
      </c>
      <c r="O31" s="12" t="s">
        <v>25</v>
      </c>
      <c r="P31" s="13" t="s">
        <v>136</v>
      </c>
      <c r="Q31" s="14"/>
    </row>
    <row r="32" spans="1:17" ht="15.75" customHeight="1">
      <c r="A32" s="4" t="s">
        <v>137</v>
      </c>
      <c r="B32" s="15" t="s">
        <v>111</v>
      </c>
      <c r="C32" s="5"/>
      <c r="D32" s="6" t="s">
        <v>138</v>
      </c>
      <c r="E32" s="7" t="s">
        <v>21</v>
      </c>
      <c r="F32" s="5">
        <v>2</v>
      </c>
      <c r="G32" s="31">
        <v>12.5</v>
      </c>
      <c r="H32" s="31">
        <f t="shared" si="0"/>
        <v>25</v>
      </c>
      <c r="I32" s="31">
        <f t="shared" si="1"/>
        <v>25</v>
      </c>
      <c r="J32" s="5" t="s">
        <v>22</v>
      </c>
      <c r="K32" s="6" t="s">
        <v>23</v>
      </c>
      <c r="L32" s="17">
        <v>45658</v>
      </c>
      <c r="M32" s="17">
        <v>46022</v>
      </c>
      <c r="N32" s="11" t="s">
        <v>24</v>
      </c>
      <c r="O32" s="12" t="s">
        <v>25</v>
      </c>
      <c r="P32" s="13" t="s">
        <v>139</v>
      </c>
      <c r="Q32" s="14"/>
    </row>
    <row r="33" spans="1:17" ht="15.75" customHeight="1">
      <c r="A33" s="4" t="s">
        <v>140</v>
      </c>
      <c r="B33" s="15" t="s">
        <v>111</v>
      </c>
      <c r="C33" s="5"/>
      <c r="D33" s="20" t="s">
        <v>141</v>
      </c>
      <c r="E33" s="7" t="s">
        <v>142</v>
      </c>
      <c r="F33" s="5">
        <v>10</v>
      </c>
      <c r="G33" s="19">
        <v>10</v>
      </c>
      <c r="H33" s="31">
        <f t="shared" si="0"/>
        <v>100</v>
      </c>
      <c r="I33" s="31">
        <f t="shared" si="1"/>
        <v>100</v>
      </c>
      <c r="J33" s="5" t="s">
        <v>22</v>
      </c>
      <c r="K33" s="6" t="s">
        <v>23</v>
      </c>
      <c r="L33" s="17">
        <v>45658</v>
      </c>
      <c r="M33" s="17">
        <v>46022</v>
      </c>
      <c r="N33" s="11" t="s">
        <v>24</v>
      </c>
      <c r="O33" s="12" t="s">
        <v>25</v>
      </c>
      <c r="P33" s="13" t="s">
        <v>143</v>
      </c>
      <c r="Q33" s="14"/>
    </row>
    <row r="34" spans="1:17" ht="15.75" customHeight="1">
      <c r="A34" s="4" t="s">
        <v>144</v>
      </c>
      <c r="B34" s="15" t="s">
        <v>111</v>
      </c>
      <c r="C34" s="5"/>
      <c r="D34" s="6" t="s">
        <v>145</v>
      </c>
      <c r="E34" s="7" t="s">
        <v>21</v>
      </c>
      <c r="F34" s="5">
        <v>1</v>
      </c>
      <c r="G34" s="31">
        <v>24.9</v>
      </c>
      <c r="H34" s="31">
        <f t="shared" si="0"/>
        <v>24.9</v>
      </c>
      <c r="I34" s="31">
        <f t="shared" si="1"/>
        <v>24.9</v>
      </c>
      <c r="J34" s="5" t="s">
        <v>22</v>
      </c>
      <c r="K34" s="6" t="s">
        <v>23</v>
      </c>
      <c r="L34" s="17">
        <v>45658</v>
      </c>
      <c r="M34" s="17">
        <v>46022</v>
      </c>
      <c r="N34" s="11" t="s">
        <v>24</v>
      </c>
      <c r="O34" s="12" t="s">
        <v>25</v>
      </c>
      <c r="P34" s="13" t="s">
        <v>146</v>
      </c>
      <c r="Q34" s="14"/>
    </row>
    <row r="35" spans="1:17" ht="15.75" customHeight="1">
      <c r="A35" s="4" t="s">
        <v>147</v>
      </c>
      <c r="B35" s="15" t="s">
        <v>111</v>
      </c>
      <c r="C35" s="5"/>
      <c r="D35" s="6" t="s">
        <v>148</v>
      </c>
      <c r="E35" s="7" t="s">
        <v>21</v>
      </c>
      <c r="F35" s="5">
        <v>71</v>
      </c>
      <c r="G35" s="31">
        <v>9</v>
      </c>
      <c r="H35" s="31">
        <f t="shared" si="0"/>
        <v>639</v>
      </c>
      <c r="I35" s="31">
        <f t="shared" si="1"/>
        <v>639</v>
      </c>
      <c r="J35" s="5" t="s">
        <v>22</v>
      </c>
      <c r="K35" s="6" t="s">
        <v>23</v>
      </c>
      <c r="L35" s="17">
        <v>45658</v>
      </c>
      <c r="M35" s="17">
        <v>46022</v>
      </c>
      <c r="N35" s="11" t="s">
        <v>24</v>
      </c>
      <c r="O35" s="12" t="s">
        <v>25</v>
      </c>
      <c r="P35" s="13" t="s">
        <v>149</v>
      </c>
      <c r="Q35" s="14"/>
    </row>
    <row r="36" spans="1:17" ht="15.75" customHeight="1">
      <c r="A36" s="4" t="s">
        <v>150</v>
      </c>
      <c r="B36" s="15" t="s">
        <v>111</v>
      </c>
      <c r="C36" s="5"/>
      <c r="D36" s="6" t="s">
        <v>151</v>
      </c>
      <c r="E36" s="7" t="s">
        <v>21</v>
      </c>
      <c r="F36" s="5">
        <v>50</v>
      </c>
      <c r="G36" s="31">
        <v>2.7</v>
      </c>
      <c r="H36" s="31">
        <f t="shared" si="0"/>
        <v>135</v>
      </c>
      <c r="I36" s="31">
        <f t="shared" si="1"/>
        <v>135</v>
      </c>
      <c r="J36" s="5" t="s">
        <v>22</v>
      </c>
      <c r="K36" s="6" t="s">
        <v>23</v>
      </c>
      <c r="L36" s="17">
        <v>45658</v>
      </c>
      <c r="M36" s="17">
        <v>46022</v>
      </c>
      <c r="N36" s="11" t="s">
        <v>24</v>
      </c>
      <c r="O36" s="12" t="s">
        <v>25</v>
      </c>
      <c r="P36" s="13" t="s">
        <v>152</v>
      </c>
      <c r="Q36" s="14"/>
    </row>
    <row r="37" spans="1:17" ht="15.75" customHeight="1">
      <c r="A37" s="4" t="s">
        <v>153</v>
      </c>
      <c r="B37" s="15" t="s">
        <v>111</v>
      </c>
      <c r="C37" s="5"/>
      <c r="D37" s="6" t="s">
        <v>154</v>
      </c>
      <c r="E37" s="7" t="s">
        <v>21</v>
      </c>
      <c r="F37" s="5">
        <v>20</v>
      </c>
      <c r="G37" s="31">
        <v>13</v>
      </c>
      <c r="H37" s="31">
        <f t="shared" si="0"/>
        <v>260</v>
      </c>
      <c r="I37" s="31">
        <f t="shared" si="1"/>
        <v>260</v>
      </c>
      <c r="J37" s="5" t="s">
        <v>22</v>
      </c>
      <c r="K37" s="6" t="s">
        <v>23</v>
      </c>
      <c r="L37" s="17">
        <v>45658</v>
      </c>
      <c r="M37" s="17">
        <v>46022</v>
      </c>
      <c r="N37" s="11" t="s">
        <v>24</v>
      </c>
      <c r="O37" s="12" t="s">
        <v>25</v>
      </c>
      <c r="P37" s="13" t="s">
        <v>155</v>
      </c>
      <c r="Q37" s="14"/>
    </row>
    <row r="38" spans="1:17" ht="15.75" customHeight="1">
      <c r="A38" s="4" t="s">
        <v>156</v>
      </c>
      <c r="B38" s="15" t="s">
        <v>111</v>
      </c>
      <c r="C38" s="5"/>
      <c r="D38" s="6" t="s">
        <v>157</v>
      </c>
      <c r="E38" s="7" t="s">
        <v>158</v>
      </c>
      <c r="F38" s="5">
        <v>1700</v>
      </c>
      <c r="G38" s="31">
        <v>13</v>
      </c>
      <c r="H38" s="31">
        <f t="shared" si="0"/>
        <v>22100</v>
      </c>
      <c r="I38" s="31">
        <f t="shared" si="1"/>
        <v>22100</v>
      </c>
      <c r="J38" s="5" t="s">
        <v>22</v>
      </c>
      <c r="K38" s="6" t="s">
        <v>23</v>
      </c>
      <c r="L38" s="17">
        <v>45658</v>
      </c>
      <c r="M38" s="17">
        <v>46022</v>
      </c>
      <c r="N38" s="11" t="s">
        <v>24</v>
      </c>
      <c r="O38" s="12" t="s">
        <v>25</v>
      </c>
      <c r="P38" s="13" t="s">
        <v>159</v>
      </c>
      <c r="Q38" s="14"/>
    </row>
    <row r="39" spans="1:17" ht="15.75" customHeight="1">
      <c r="A39" s="4" t="s">
        <v>160</v>
      </c>
      <c r="B39" s="15" t="s">
        <v>111</v>
      </c>
      <c r="C39" s="5"/>
      <c r="D39" s="6" t="s">
        <v>161</v>
      </c>
      <c r="E39" s="7" t="s">
        <v>21</v>
      </c>
      <c r="F39" s="5">
        <v>230</v>
      </c>
      <c r="G39" s="31">
        <v>2.9</v>
      </c>
      <c r="H39" s="31">
        <f t="shared" si="0"/>
        <v>667</v>
      </c>
      <c r="I39" s="31">
        <f t="shared" si="1"/>
        <v>667</v>
      </c>
      <c r="J39" s="5" t="s">
        <v>22</v>
      </c>
      <c r="K39" s="6" t="s">
        <v>23</v>
      </c>
      <c r="L39" s="17">
        <v>45658</v>
      </c>
      <c r="M39" s="17">
        <v>46022</v>
      </c>
      <c r="N39" s="11" t="s">
        <v>24</v>
      </c>
      <c r="O39" s="12" t="s">
        <v>25</v>
      </c>
      <c r="P39" s="13" t="s">
        <v>162</v>
      </c>
      <c r="Q39" s="14"/>
    </row>
    <row r="40" spans="1:17" ht="15.75" customHeight="1">
      <c r="A40" s="4" t="s">
        <v>163</v>
      </c>
      <c r="B40" s="15" t="s">
        <v>111</v>
      </c>
      <c r="C40" s="5"/>
      <c r="D40" s="6" t="s">
        <v>164</v>
      </c>
      <c r="E40" s="7" t="s">
        <v>21</v>
      </c>
      <c r="F40" s="5">
        <v>50</v>
      </c>
      <c r="G40" s="31">
        <v>4.0999999999999996</v>
      </c>
      <c r="H40" s="31">
        <f t="shared" si="0"/>
        <v>204.99999999999997</v>
      </c>
      <c r="I40" s="31">
        <f t="shared" si="1"/>
        <v>204.99999999999997</v>
      </c>
      <c r="J40" s="5" t="s">
        <v>22</v>
      </c>
      <c r="K40" s="6" t="s">
        <v>23</v>
      </c>
      <c r="L40" s="17">
        <v>45658</v>
      </c>
      <c r="M40" s="17">
        <v>46022</v>
      </c>
      <c r="N40" s="11" t="s">
        <v>24</v>
      </c>
      <c r="O40" s="12" t="s">
        <v>25</v>
      </c>
      <c r="P40" s="13" t="s">
        <v>165</v>
      </c>
      <c r="Q40" s="14"/>
    </row>
    <row r="41" spans="1:17" ht="15.75" customHeight="1">
      <c r="A41" s="4" t="s">
        <v>166</v>
      </c>
      <c r="B41" s="15" t="s">
        <v>111</v>
      </c>
      <c r="C41" s="5"/>
      <c r="D41" s="6" t="s">
        <v>167</v>
      </c>
      <c r="E41" s="7" t="s">
        <v>168</v>
      </c>
      <c r="F41" s="5">
        <v>1</v>
      </c>
      <c r="G41" s="31">
        <v>20.2</v>
      </c>
      <c r="H41" s="31">
        <f t="shared" si="0"/>
        <v>20.2</v>
      </c>
      <c r="I41" s="31">
        <f t="shared" si="1"/>
        <v>20.2</v>
      </c>
      <c r="J41" s="5" t="s">
        <v>22</v>
      </c>
      <c r="K41" s="6" t="s">
        <v>23</v>
      </c>
      <c r="L41" s="17">
        <v>45658</v>
      </c>
      <c r="M41" s="17">
        <v>46022</v>
      </c>
      <c r="N41" s="11" t="s">
        <v>24</v>
      </c>
      <c r="O41" s="12" t="s">
        <v>25</v>
      </c>
      <c r="P41" s="13" t="s">
        <v>169</v>
      </c>
      <c r="Q41" s="14"/>
    </row>
    <row r="42" spans="1:17" ht="15.75" customHeight="1">
      <c r="A42" s="4" t="s">
        <v>170</v>
      </c>
      <c r="B42" s="15" t="s">
        <v>111</v>
      </c>
      <c r="C42" s="5"/>
      <c r="D42" s="6" t="s">
        <v>171</v>
      </c>
      <c r="E42" s="7" t="s">
        <v>172</v>
      </c>
      <c r="F42" s="5">
        <v>5</v>
      </c>
      <c r="G42" s="31">
        <v>4.37</v>
      </c>
      <c r="H42" s="31">
        <f t="shared" si="0"/>
        <v>21.85</v>
      </c>
      <c r="I42" s="31">
        <f t="shared" si="1"/>
        <v>21.85</v>
      </c>
      <c r="J42" s="5" t="s">
        <v>22</v>
      </c>
      <c r="K42" s="6" t="s">
        <v>23</v>
      </c>
      <c r="L42" s="17">
        <v>45658</v>
      </c>
      <c r="M42" s="17">
        <v>46022</v>
      </c>
      <c r="N42" s="11" t="s">
        <v>24</v>
      </c>
      <c r="O42" s="12" t="s">
        <v>25</v>
      </c>
      <c r="P42" s="13" t="s">
        <v>173</v>
      </c>
      <c r="Q42" s="14"/>
    </row>
    <row r="43" spans="1:17" ht="15.75" customHeight="1">
      <c r="A43" s="4" t="s">
        <v>174</v>
      </c>
      <c r="B43" s="15" t="s">
        <v>111</v>
      </c>
      <c r="C43" s="5"/>
      <c r="D43" s="6" t="s">
        <v>175</v>
      </c>
      <c r="E43" s="7" t="s">
        <v>21</v>
      </c>
      <c r="F43" s="5">
        <v>3</v>
      </c>
      <c r="G43" s="31">
        <v>6.98</v>
      </c>
      <c r="H43" s="31">
        <f t="shared" si="0"/>
        <v>20.94</v>
      </c>
      <c r="I43" s="31">
        <f t="shared" si="1"/>
        <v>20.94</v>
      </c>
      <c r="J43" s="5" t="s">
        <v>22</v>
      </c>
      <c r="K43" s="6" t="s">
        <v>23</v>
      </c>
      <c r="L43" s="17">
        <v>45658</v>
      </c>
      <c r="M43" s="17">
        <v>46022</v>
      </c>
      <c r="N43" s="11" t="s">
        <v>24</v>
      </c>
      <c r="O43" s="12" t="s">
        <v>25</v>
      </c>
      <c r="P43" s="13" t="s">
        <v>176</v>
      </c>
      <c r="Q43" s="14"/>
    </row>
    <row r="44" spans="1:17" ht="15.75" customHeight="1">
      <c r="A44" s="4" t="s">
        <v>177</v>
      </c>
      <c r="B44" s="15" t="s">
        <v>111</v>
      </c>
      <c r="C44" s="5"/>
      <c r="D44" s="6" t="s">
        <v>178</v>
      </c>
      <c r="E44" s="7" t="s">
        <v>21</v>
      </c>
      <c r="F44" s="5">
        <v>100</v>
      </c>
      <c r="G44" s="31">
        <v>5.5</v>
      </c>
      <c r="H44" s="31">
        <f t="shared" si="0"/>
        <v>550</v>
      </c>
      <c r="I44" s="31">
        <f t="shared" si="1"/>
        <v>550</v>
      </c>
      <c r="J44" s="5" t="s">
        <v>22</v>
      </c>
      <c r="K44" s="6" t="s">
        <v>23</v>
      </c>
      <c r="L44" s="17">
        <v>45658</v>
      </c>
      <c r="M44" s="17">
        <v>46022</v>
      </c>
      <c r="N44" s="11" t="s">
        <v>24</v>
      </c>
      <c r="O44" s="12" t="s">
        <v>25</v>
      </c>
      <c r="P44" s="13" t="s">
        <v>179</v>
      </c>
      <c r="Q44" s="14"/>
    </row>
    <row r="45" spans="1:17" ht="15.75" customHeight="1">
      <c r="A45" s="4" t="s">
        <v>180</v>
      </c>
      <c r="B45" s="15" t="s">
        <v>111</v>
      </c>
      <c r="C45" s="5"/>
      <c r="D45" s="6" t="s">
        <v>181</v>
      </c>
      <c r="E45" s="7" t="s">
        <v>21</v>
      </c>
      <c r="F45" s="5">
        <v>30</v>
      </c>
      <c r="G45" s="31">
        <v>18</v>
      </c>
      <c r="H45" s="31">
        <f t="shared" si="0"/>
        <v>540</v>
      </c>
      <c r="I45" s="31">
        <f t="shared" si="1"/>
        <v>540</v>
      </c>
      <c r="J45" s="5" t="s">
        <v>22</v>
      </c>
      <c r="K45" s="20" t="s">
        <v>23</v>
      </c>
      <c r="L45" s="17">
        <v>45658</v>
      </c>
      <c r="M45" s="17">
        <v>46022</v>
      </c>
      <c r="N45" s="11" t="s">
        <v>24</v>
      </c>
      <c r="O45" s="12" t="s">
        <v>25</v>
      </c>
      <c r="P45" s="13" t="s">
        <v>182</v>
      </c>
      <c r="Q45" s="14"/>
    </row>
    <row r="46" spans="1:17" ht="15.75" customHeight="1">
      <c r="A46" s="4" t="s">
        <v>183</v>
      </c>
      <c r="B46" s="15" t="s">
        <v>111</v>
      </c>
      <c r="C46" s="5"/>
      <c r="D46" s="6" t="s">
        <v>184</v>
      </c>
      <c r="E46" s="7" t="s">
        <v>185</v>
      </c>
      <c r="F46" s="5">
        <v>310</v>
      </c>
      <c r="G46" s="31">
        <v>11.91</v>
      </c>
      <c r="H46" s="31">
        <f t="shared" si="0"/>
        <v>3692.1</v>
      </c>
      <c r="I46" s="31">
        <f t="shared" si="1"/>
        <v>3692.1</v>
      </c>
      <c r="J46" s="5" t="s">
        <v>22</v>
      </c>
      <c r="K46" s="6" t="s">
        <v>23</v>
      </c>
      <c r="L46" s="17">
        <v>45658</v>
      </c>
      <c r="M46" s="17">
        <v>46022</v>
      </c>
      <c r="N46" s="11" t="s">
        <v>24</v>
      </c>
      <c r="O46" s="12" t="s">
        <v>25</v>
      </c>
      <c r="P46" s="13" t="s">
        <v>186</v>
      </c>
      <c r="Q46" s="14"/>
    </row>
    <row r="47" spans="1:17" ht="15.75" customHeight="1">
      <c r="A47" s="4" t="s">
        <v>187</v>
      </c>
      <c r="B47" s="15" t="s">
        <v>111</v>
      </c>
      <c r="C47" s="5"/>
      <c r="D47" s="6" t="s">
        <v>188</v>
      </c>
      <c r="E47" s="7" t="s">
        <v>185</v>
      </c>
      <c r="F47" s="5">
        <v>200</v>
      </c>
      <c r="G47" s="31">
        <v>5.7</v>
      </c>
      <c r="H47" s="31">
        <f t="shared" si="0"/>
        <v>1140</v>
      </c>
      <c r="I47" s="31">
        <f t="shared" si="1"/>
        <v>1140</v>
      </c>
      <c r="J47" s="5" t="s">
        <v>22</v>
      </c>
      <c r="K47" s="6" t="s">
        <v>23</v>
      </c>
      <c r="L47" s="17">
        <v>45658</v>
      </c>
      <c r="M47" s="17">
        <v>46022</v>
      </c>
      <c r="N47" s="11" t="s">
        <v>24</v>
      </c>
      <c r="O47" s="12" t="s">
        <v>25</v>
      </c>
      <c r="P47" s="13" t="s">
        <v>189</v>
      </c>
      <c r="Q47" s="14"/>
    </row>
    <row r="48" spans="1:17" ht="15.75" customHeight="1">
      <c r="A48" s="4" t="s">
        <v>190</v>
      </c>
      <c r="B48" s="15" t="s">
        <v>111</v>
      </c>
      <c r="C48" s="5"/>
      <c r="D48" s="6" t="s">
        <v>191</v>
      </c>
      <c r="E48" s="7" t="s">
        <v>21</v>
      </c>
      <c r="F48" s="5">
        <v>1</v>
      </c>
      <c r="G48" s="31">
        <v>14.9</v>
      </c>
      <c r="H48" s="31">
        <f t="shared" si="0"/>
        <v>14.9</v>
      </c>
      <c r="I48" s="31">
        <f t="shared" si="1"/>
        <v>14.9</v>
      </c>
      <c r="J48" s="5" t="s">
        <v>22</v>
      </c>
      <c r="K48" s="6" t="s">
        <v>23</v>
      </c>
      <c r="L48" s="17">
        <v>45658</v>
      </c>
      <c r="M48" s="17">
        <v>46022</v>
      </c>
      <c r="N48" s="11" t="s">
        <v>24</v>
      </c>
      <c r="O48" s="12" t="s">
        <v>25</v>
      </c>
      <c r="P48" s="13" t="s">
        <v>192</v>
      </c>
      <c r="Q48" s="14"/>
    </row>
    <row r="49" spans="1:17" ht="15.75" customHeight="1">
      <c r="A49" s="4" t="s">
        <v>193</v>
      </c>
      <c r="B49" s="15" t="s">
        <v>111</v>
      </c>
      <c r="C49" s="5"/>
      <c r="D49" s="6" t="s">
        <v>194</v>
      </c>
      <c r="E49" s="7" t="s">
        <v>21</v>
      </c>
      <c r="F49" s="5">
        <v>1</v>
      </c>
      <c r="G49" s="31">
        <v>9.99</v>
      </c>
      <c r="H49" s="31">
        <f t="shared" si="0"/>
        <v>9.99</v>
      </c>
      <c r="I49" s="31">
        <f t="shared" si="1"/>
        <v>9.99</v>
      </c>
      <c r="J49" s="5" t="s">
        <v>22</v>
      </c>
      <c r="K49" s="6" t="s">
        <v>23</v>
      </c>
      <c r="L49" s="17">
        <v>45658</v>
      </c>
      <c r="M49" s="17">
        <v>46022</v>
      </c>
      <c r="N49" s="11" t="s">
        <v>24</v>
      </c>
      <c r="O49" s="12" t="s">
        <v>25</v>
      </c>
      <c r="P49" s="13" t="s">
        <v>195</v>
      </c>
      <c r="Q49" s="14"/>
    </row>
    <row r="50" spans="1:17" ht="15.75" customHeight="1">
      <c r="A50" s="4" t="s">
        <v>196</v>
      </c>
      <c r="B50" s="15" t="s">
        <v>111</v>
      </c>
      <c r="C50" s="5"/>
      <c r="D50" s="6" t="s">
        <v>197</v>
      </c>
      <c r="E50" s="7" t="s">
        <v>21</v>
      </c>
      <c r="F50" s="5">
        <v>5</v>
      </c>
      <c r="G50" s="31">
        <v>34.78</v>
      </c>
      <c r="H50" s="31">
        <f t="shared" si="0"/>
        <v>173.9</v>
      </c>
      <c r="I50" s="31">
        <f t="shared" si="1"/>
        <v>173.9</v>
      </c>
      <c r="J50" s="5" t="s">
        <v>22</v>
      </c>
      <c r="K50" s="6" t="s">
        <v>23</v>
      </c>
      <c r="L50" s="17">
        <v>45658</v>
      </c>
      <c r="M50" s="17">
        <v>46022</v>
      </c>
      <c r="N50" s="11" t="s">
        <v>24</v>
      </c>
      <c r="O50" s="12" t="s">
        <v>25</v>
      </c>
      <c r="P50" s="13" t="s">
        <v>198</v>
      </c>
      <c r="Q50" s="14"/>
    </row>
    <row r="51" spans="1:17" ht="15.75" customHeight="1">
      <c r="A51" s="4" t="s">
        <v>199</v>
      </c>
      <c r="B51" s="15" t="s">
        <v>111</v>
      </c>
      <c r="C51" s="5"/>
      <c r="D51" s="6" t="s">
        <v>200</v>
      </c>
      <c r="E51" s="7" t="s">
        <v>21</v>
      </c>
      <c r="F51" s="5">
        <v>5</v>
      </c>
      <c r="G51" s="31">
        <v>69.900000000000006</v>
      </c>
      <c r="H51" s="31">
        <f t="shared" si="0"/>
        <v>349.5</v>
      </c>
      <c r="I51" s="31">
        <f t="shared" si="1"/>
        <v>349.5</v>
      </c>
      <c r="J51" s="5" t="s">
        <v>22</v>
      </c>
      <c r="K51" s="6" t="s">
        <v>23</v>
      </c>
      <c r="L51" s="17">
        <v>45658</v>
      </c>
      <c r="M51" s="17">
        <v>46022</v>
      </c>
      <c r="N51" s="11" t="s">
        <v>24</v>
      </c>
      <c r="O51" s="12" t="s">
        <v>25</v>
      </c>
      <c r="P51" s="13" t="s">
        <v>201</v>
      </c>
      <c r="Q51" s="14"/>
    </row>
    <row r="52" spans="1:17" ht="15.75" customHeight="1">
      <c r="A52" s="4" t="s">
        <v>202</v>
      </c>
      <c r="B52" s="15" t="s">
        <v>111</v>
      </c>
      <c r="C52" s="5"/>
      <c r="D52" s="6" t="s">
        <v>203</v>
      </c>
      <c r="E52" s="7" t="s">
        <v>21</v>
      </c>
      <c r="F52" s="5">
        <v>20</v>
      </c>
      <c r="G52" s="31">
        <v>42.9</v>
      </c>
      <c r="H52" s="31">
        <f t="shared" si="0"/>
        <v>858</v>
      </c>
      <c r="I52" s="31">
        <f t="shared" si="1"/>
        <v>858</v>
      </c>
      <c r="J52" s="5" t="s">
        <v>22</v>
      </c>
      <c r="K52" s="6" t="s">
        <v>23</v>
      </c>
      <c r="L52" s="17">
        <v>45658</v>
      </c>
      <c r="M52" s="17">
        <v>46022</v>
      </c>
      <c r="N52" s="11" t="s">
        <v>24</v>
      </c>
      <c r="O52" s="12" t="s">
        <v>25</v>
      </c>
      <c r="P52" s="13" t="s">
        <v>204</v>
      </c>
      <c r="Q52" s="14"/>
    </row>
    <row r="53" spans="1:17" ht="15.75" customHeight="1">
      <c r="A53" s="4" t="s">
        <v>205</v>
      </c>
      <c r="B53" s="15" t="s">
        <v>111</v>
      </c>
      <c r="C53" s="5"/>
      <c r="D53" s="6" t="s">
        <v>206</v>
      </c>
      <c r="E53" s="7" t="s">
        <v>113</v>
      </c>
      <c r="F53" s="5">
        <v>5</v>
      </c>
      <c r="G53" s="31">
        <v>4.07</v>
      </c>
      <c r="H53" s="31">
        <f t="shared" si="0"/>
        <v>20.350000000000001</v>
      </c>
      <c r="I53" s="31">
        <f t="shared" si="1"/>
        <v>20.350000000000001</v>
      </c>
      <c r="J53" s="5" t="s">
        <v>22</v>
      </c>
      <c r="K53" s="6" t="s">
        <v>23</v>
      </c>
      <c r="L53" s="17">
        <v>45658</v>
      </c>
      <c r="M53" s="17">
        <v>46022</v>
      </c>
      <c r="N53" s="11" t="s">
        <v>24</v>
      </c>
      <c r="O53" s="12" t="s">
        <v>25</v>
      </c>
      <c r="P53" s="13" t="s">
        <v>207</v>
      </c>
      <c r="Q53" s="14"/>
    </row>
    <row r="54" spans="1:17" ht="15.75" customHeight="1">
      <c r="A54" s="4" t="s">
        <v>208</v>
      </c>
      <c r="B54" s="15" t="s">
        <v>111</v>
      </c>
      <c r="C54" s="5"/>
      <c r="D54" s="6" t="s">
        <v>209</v>
      </c>
      <c r="E54" s="7" t="s">
        <v>210</v>
      </c>
      <c r="F54" s="5">
        <v>20</v>
      </c>
      <c r="G54" s="31">
        <v>132.9</v>
      </c>
      <c r="H54" s="31">
        <f t="shared" si="0"/>
        <v>2658</v>
      </c>
      <c r="I54" s="31">
        <f t="shared" si="1"/>
        <v>2658</v>
      </c>
      <c r="J54" s="5" t="s">
        <v>22</v>
      </c>
      <c r="K54" s="6" t="s">
        <v>23</v>
      </c>
      <c r="L54" s="17">
        <v>45658</v>
      </c>
      <c r="M54" s="17">
        <v>46022</v>
      </c>
      <c r="N54" s="11" t="s">
        <v>24</v>
      </c>
      <c r="O54" s="12" t="s">
        <v>25</v>
      </c>
      <c r="P54" s="13" t="s">
        <v>211</v>
      </c>
      <c r="Q54" s="14"/>
    </row>
    <row r="55" spans="1:17" ht="15.75" customHeight="1">
      <c r="A55" s="4" t="s">
        <v>212</v>
      </c>
      <c r="B55" s="15" t="s">
        <v>111</v>
      </c>
      <c r="C55" s="5"/>
      <c r="D55" s="6" t="s">
        <v>213</v>
      </c>
      <c r="E55" s="7" t="s">
        <v>21</v>
      </c>
      <c r="F55" s="5">
        <v>5</v>
      </c>
      <c r="G55" s="31">
        <v>3.5</v>
      </c>
      <c r="H55" s="31">
        <f t="shared" si="0"/>
        <v>17.5</v>
      </c>
      <c r="I55" s="31">
        <f t="shared" si="1"/>
        <v>17.5</v>
      </c>
      <c r="J55" s="5" t="s">
        <v>22</v>
      </c>
      <c r="K55" s="6" t="s">
        <v>23</v>
      </c>
      <c r="L55" s="17">
        <v>45658</v>
      </c>
      <c r="M55" s="17">
        <v>46022</v>
      </c>
      <c r="N55" s="11" t="s">
        <v>24</v>
      </c>
      <c r="O55" s="12" t="s">
        <v>25</v>
      </c>
      <c r="P55" s="13" t="s">
        <v>214</v>
      </c>
      <c r="Q55" s="14"/>
    </row>
    <row r="56" spans="1:17" ht="15.75" customHeight="1">
      <c r="A56" s="4" t="s">
        <v>215</v>
      </c>
      <c r="B56" s="15" t="s">
        <v>111</v>
      </c>
      <c r="C56" s="5"/>
      <c r="D56" s="6" t="s">
        <v>216</v>
      </c>
      <c r="E56" s="7" t="s">
        <v>21</v>
      </c>
      <c r="F56" s="5">
        <v>10</v>
      </c>
      <c r="G56" s="31">
        <v>3.5</v>
      </c>
      <c r="H56" s="31">
        <f t="shared" si="0"/>
        <v>35</v>
      </c>
      <c r="I56" s="31">
        <f t="shared" si="1"/>
        <v>35</v>
      </c>
      <c r="J56" s="5" t="s">
        <v>22</v>
      </c>
      <c r="K56" s="6" t="s">
        <v>23</v>
      </c>
      <c r="L56" s="17">
        <v>45658</v>
      </c>
      <c r="M56" s="17">
        <v>46022</v>
      </c>
      <c r="N56" s="11" t="s">
        <v>24</v>
      </c>
      <c r="O56" s="12" t="s">
        <v>25</v>
      </c>
      <c r="P56" s="13" t="s">
        <v>217</v>
      </c>
      <c r="Q56" s="14"/>
    </row>
    <row r="57" spans="1:17" ht="15.75" customHeight="1">
      <c r="A57" s="4" t="s">
        <v>218</v>
      </c>
      <c r="B57" s="15" t="s">
        <v>111</v>
      </c>
      <c r="C57" s="5"/>
      <c r="D57" s="6" t="s">
        <v>219</v>
      </c>
      <c r="E57" s="7" t="s">
        <v>220</v>
      </c>
      <c r="F57" s="5">
        <v>50</v>
      </c>
      <c r="G57" s="31">
        <v>10.7</v>
      </c>
      <c r="H57" s="31">
        <f t="shared" si="0"/>
        <v>535</v>
      </c>
      <c r="I57" s="31">
        <f t="shared" si="1"/>
        <v>535</v>
      </c>
      <c r="J57" s="5" t="s">
        <v>22</v>
      </c>
      <c r="K57" s="6" t="s">
        <v>23</v>
      </c>
      <c r="L57" s="17">
        <v>45658</v>
      </c>
      <c r="M57" s="17">
        <v>46022</v>
      </c>
      <c r="N57" s="11" t="s">
        <v>24</v>
      </c>
      <c r="O57" s="12" t="s">
        <v>25</v>
      </c>
      <c r="P57" s="13" t="s">
        <v>221</v>
      </c>
      <c r="Q57" s="14"/>
    </row>
    <row r="58" spans="1:17" ht="15.75" customHeight="1">
      <c r="A58" s="4" t="s">
        <v>222</v>
      </c>
      <c r="B58" s="15" t="s">
        <v>111</v>
      </c>
      <c r="C58" s="5"/>
      <c r="D58" s="32" t="s">
        <v>223</v>
      </c>
      <c r="E58" s="33" t="s">
        <v>220</v>
      </c>
      <c r="F58" s="5">
        <v>30</v>
      </c>
      <c r="G58" s="31">
        <v>19.899999999999999</v>
      </c>
      <c r="H58" s="31">
        <f t="shared" si="0"/>
        <v>597</v>
      </c>
      <c r="I58" s="31">
        <f t="shared" si="1"/>
        <v>597</v>
      </c>
      <c r="J58" s="5" t="s">
        <v>22</v>
      </c>
      <c r="K58" s="6" t="s">
        <v>23</v>
      </c>
      <c r="L58" s="17">
        <v>45658</v>
      </c>
      <c r="M58" s="17">
        <v>46022</v>
      </c>
      <c r="N58" s="11" t="s">
        <v>24</v>
      </c>
      <c r="O58" s="12" t="s">
        <v>25</v>
      </c>
      <c r="P58" s="13" t="s">
        <v>224</v>
      </c>
      <c r="Q58" s="14"/>
    </row>
    <row r="59" spans="1:17" ht="15.75" customHeight="1">
      <c r="A59" s="4" t="s">
        <v>225</v>
      </c>
      <c r="B59" s="15" t="s">
        <v>111</v>
      </c>
      <c r="C59" s="5"/>
      <c r="D59" s="32" t="s">
        <v>226</v>
      </c>
      <c r="E59" s="33" t="s">
        <v>220</v>
      </c>
      <c r="F59" s="5">
        <v>5</v>
      </c>
      <c r="G59" s="31">
        <v>3.28</v>
      </c>
      <c r="H59" s="31">
        <f t="shared" si="0"/>
        <v>16.399999999999999</v>
      </c>
      <c r="I59" s="31">
        <f t="shared" si="1"/>
        <v>16.399999999999999</v>
      </c>
      <c r="J59" s="5" t="s">
        <v>22</v>
      </c>
      <c r="K59" s="6" t="s">
        <v>23</v>
      </c>
      <c r="L59" s="17">
        <v>45658</v>
      </c>
      <c r="M59" s="17">
        <v>46022</v>
      </c>
      <c r="N59" s="11" t="s">
        <v>24</v>
      </c>
      <c r="O59" s="12" t="s">
        <v>25</v>
      </c>
      <c r="P59" s="13" t="s">
        <v>227</v>
      </c>
      <c r="Q59" s="14"/>
    </row>
    <row r="60" spans="1:17" ht="15.75" customHeight="1">
      <c r="A60" s="4" t="s">
        <v>228</v>
      </c>
      <c r="B60" s="15" t="s">
        <v>111</v>
      </c>
      <c r="C60" s="5"/>
      <c r="D60" s="20" t="s">
        <v>229</v>
      </c>
      <c r="E60" s="33" t="s">
        <v>220</v>
      </c>
      <c r="F60" s="5">
        <v>2</v>
      </c>
      <c r="G60" s="19">
        <v>4</v>
      </c>
      <c r="H60" s="31">
        <f t="shared" si="0"/>
        <v>8</v>
      </c>
      <c r="I60" s="31">
        <f t="shared" si="1"/>
        <v>8</v>
      </c>
      <c r="J60" s="5" t="s">
        <v>22</v>
      </c>
      <c r="K60" s="6" t="s">
        <v>23</v>
      </c>
      <c r="L60" s="17">
        <v>45658</v>
      </c>
      <c r="M60" s="17">
        <v>46022</v>
      </c>
      <c r="N60" s="11" t="s">
        <v>24</v>
      </c>
      <c r="O60" s="12" t="s">
        <v>25</v>
      </c>
      <c r="P60" s="13" t="s">
        <v>230</v>
      </c>
      <c r="Q60" s="14"/>
    </row>
    <row r="61" spans="1:17" ht="15.75" customHeight="1">
      <c r="A61" s="4" t="s">
        <v>231</v>
      </c>
      <c r="B61" s="15" t="s">
        <v>111</v>
      </c>
      <c r="C61" s="5"/>
      <c r="D61" s="6" t="s">
        <v>232</v>
      </c>
      <c r="E61" s="7" t="s">
        <v>21</v>
      </c>
      <c r="F61" s="5">
        <v>5</v>
      </c>
      <c r="G61" s="31">
        <v>4.99</v>
      </c>
      <c r="H61" s="31">
        <f t="shared" si="0"/>
        <v>24.950000000000003</v>
      </c>
      <c r="I61" s="31">
        <f t="shared" si="1"/>
        <v>24.950000000000003</v>
      </c>
      <c r="J61" s="5" t="s">
        <v>22</v>
      </c>
      <c r="K61" s="6" t="s">
        <v>23</v>
      </c>
      <c r="L61" s="17">
        <v>45658</v>
      </c>
      <c r="M61" s="17">
        <v>46022</v>
      </c>
      <c r="N61" s="11" t="s">
        <v>24</v>
      </c>
      <c r="O61" s="12" t="s">
        <v>25</v>
      </c>
      <c r="P61" s="13" t="s">
        <v>233</v>
      </c>
      <c r="Q61" s="14"/>
    </row>
    <row r="62" spans="1:17" ht="15.75" customHeight="1">
      <c r="A62" s="4" t="s">
        <v>234</v>
      </c>
      <c r="B62" s="15" t="s">
        <v>111</v>
      </c>
      <c r="C62" s="5"/>
      <c r="D62" s="6" t="s">
        <v>235</v>
      </c>
      <c r="E62" s="7" t="s">
        <v>21</v>
      </c>
      <c r="F62" s="5">
        <v>2</v>
      </c>
      <c r="G62" s="31">
        <v>84</v>
      </c>
      <c r="H62" s="31">
        <f t="shared" si="0"/>
        <v>168</v>
      </c>
      <c r="I62" s="31">
        <f t="shared" si="1"/>
        <v>168</v>
      </c>
      <c r="J62" s="5" t="s">
        <v>22</v>
      </c>
      <c r="K62" s="6" t="s">
        <v>23</v>
      </c>
      <c r="L62" s="17">
        <v>45658</v>
      </c>
      <c r="M62" s="17">
        <v>46022</v>
      </c>
      <c r="N62" s="11" t="s">
        <v>24</v>
      </c>
      <c r="O62" s="12" t="s">
        <v>25</v>
      </c>
      <c r="P62" s="13" t="s">
        <v>236</v>
      </c>
      <c r="Q62" s="14"/>
    </row>
    <row r="63" spans="1:17" ht="15.75" customHeight="1">
      <c r="A63" s="4" t="s">
        <v>237</v>
      </c>
      <c r="B63" s="15" t="s">
        <v>111</v>
      </c>
      <c r="C63" s="5"/>
      <c r="D63" s="6" t="s">
        <v>238</v>
      </c>
      <c r="E63" s="7" t="s">
        <v>239</v>
      </c>
      <c r="F63" s="5">
        <v>1</v>
      </c>
      <c r="G63" s="31">
        <v>41.59</v>
      </c>
      <c r="H63" s="31">
        <f t="shared" si="0"/>
        <v>41.59</v>
      </c>
      <c r="I63" s="31">
        <f t="shared" si="1"/>
        <v>41.59</v>
      </c>
      <c r="J63" s="5" t="s">
        <v>22</v>
      </c>
      <c r="K63" s="6" t="s">
        <v>23</v>
      </c>
      <c r="L63" s="17">
        <v>45658</v>
      </c>
      <c r="M63" s="17">
        <v>46022</v>
      </c>
      <c r="N63" s="11" t="s">
        <v>24</v>
      </c>
      <c r="O63" s="12" t="s">
        <v>25</v>
      </c>
      <c r="P63" s="13" t="s">
        <v>240</v>
      </c>
      <c r="Q63" s="14"/>
    </row>
    <row r="64" spans="1:17" ht="15.75" customHeight="1">
      <c r="A64" s="4" t="s">
        <v>241</v>
      </c>
      <c r="B64" s="15" t="s">
        <v>111</v>
      </c>
      <c r="C64" s="5"/>
      <c r="D64" s="6" t="s">
        <v>242</v>
      </c>
      <c r="E64" s="7" t="s">
        <v>239</v>
      </c>
      <c r="F64" s="5">
        <v>1</v>
      </c>
      <c r="G64" s="31">
        <v>44.49</v>
      </c>
      <c r="H64" s="31">
        <f t="shared" si="0"/>
        <v>44.49</v>
      </c>
      <c r="I64" s="31">
        <f t="shared" si="1"/>
        <v>44.49</v>
      </c>
      <c r="J64" s="5" t="s">
        <v>22</v>
      </c>
      <c r="K64" s="6" t="s">
        <v>23</v>
      </c>
      <c r="L64" s="17">
        <v>45658</v>
      </c>
      <c r="M64" s="17">
        <v>46022</v>
      </c>
      <c r="N64" s="11" t="s">
        <v>24</v>
      </c>
      <c r="O64" s="12" t="s">
        <v>25</v>
      </c>
      <c r="P64" s="13" t="s">
        <v>243</v>
      </c>
      <c r="Q64" s="14"/>
    </row>
    <row r="65" spans="1:17" ht="15.75" customHeight="1">
      <c r="A65" s="4" t="s">
        <v>244</v>
      </c>
      <c r="B65" s="15" t="s">
        <v>111</v>
      </c>
      <c r="C65" s="5"/>
      <c r="D65" s="6" t="s">
        <v>245</v>
      </c>
      <c r="E65" s="7" t="s">
        <v>21</v>
      </c>
      <c r="F65" s="5">
        <v>10</v>
      </c>
      <c r="G65" s="31">
        <v>14.9</v>
      </c>
      <c r="H65" s="31">
        <f t="shared" si="0"/>
        <v>149</v>
      </c>
      <c r="I65" s="31">
        <f t="shared" si="1"/>
        <v>149</v>
      </c>
      <c r="J65" s="5" t="s">
        <v>22</v>
      </c>
      <c r="K65" s="6" t="s">
        <v>23</v>
      </c>
      <c r="L65" s="17">
        <v>45658</v>
      </c>
      <c r="M65" s="17">
        <v>46022</v>
      </c>
      <c r="N65" s="11" t="s">
        <v>24</v>
      </c>
      <c r="O65" s="12" t="s">
        <v>25</v>
      </c>
      <c r="P65" s="13" t="s">
        <v>246</v>
      </c>
      <c r="Q65" s="14"/>
    </row>
    <row r="66" spans="1:17" ht="15.75" customHeight="1">
      <c r="A66" s="4" t="s">
        <v>247</v>
      </c>
      <c r="B66" s="15" t="s">
        <v>111</v>
      </c>
      <c r="C66" s="5"/>
      <c r="D66" s="6" t="s">
        <v>248</v>
      </c>
      <c r="E66" s="7" t="s">
        <v>249</v>
      </c>
      <c r="F66" s="5">
        <v>10</v>
      </c>
      <c r="G66" s="31">
        <v>5.99</v>
      </c>
      <c r="H66" s="31">
        <f t="shared" si="0"/>
        <v>59.900000000000006</v>
      </c>
      <c r="I66" s="31">
        <f t="shared" si="1"/>
        <v>59.900000000000006</v>
      </c>
      <c r="J66" s="5" t="s">
        <v>22</v>
      </c>
      <c r="K66" s="6" t="s">
        <v>23</v>
      </c>
      <c r="L66" s="17">
        <v>45658</v>
      </c>
      <c r="M66" s="17">
        <v>46022</v>
      </c>
      <c r="N66" s="11" t="s">
        <v>24</v>
      </c>
      <c r="O66" s="12" t="s">
        <v>25</v>
      </c>
      <c r="P66" s="13" t="s">
        <v>250</v>
      </c>
      <c r="Q66" s="14"/>
    </row>
    <row r="67" spans="1:17" ht="15.75" customHeight="1">
      <c r="A67" s="4" t="s">
        <v>251</v>
      </c>
      <c r="B67" s="15" t="s">
        <v>111</v>
      </c>
      <c r="C67" s="5"/>
      <c r="D67" s="6" t="s">
        <v>252</v>
      </c>
      <c r="E67" s="7" t="s">
        <v>253</v>
      </c>
      <c r="F67" s="5">
        <v>100</v>
      </c>
      <c r="G67" s="31">
        <v>4.0999999999999996</v>
      </c>
      <c r="H67" s="31">
        <f t="shared" si="0"/>
        <v>409.99999999999994</v>
      </c>
      <c r="I67" s="31">
        <f t="shared" si="1"/>
        <v>409.99999999999994</v>
      </c>
      <c r="J67" s="5" t="s">
        <v>22</v>
      </c>
      <c r="K67" s="6" t="s">
        <v>23</v>
      </c>
      <c r="L67" s="17">
        <v>45658</v>
      </c>
      <c r="M67" s="17">
        <v>46022</v>
      </c>
      <c r="N67" s="11" t="s">
        <v>24</v>
      </c>
      <c r="O67" s="12" t="s">
        <v>25</v>
      </c>
      <c r="P67" s="13" t="s">
        <v>254</v>
      </c>
      <c r="Q67" s="14"/>
    </row>
    <row r="68" spans="1:17" ht="15.75" customHeight="1">
      <c r="A68" s="4" t="s">
        <v>255</v>
      </c>
      <c r="B68" s="15" t="s">
        <v>111</v>
      </c>
      <c r="C68" s="5"/>
      <c r="D68" s="6" t="s">
        <v>256</v>
      </c>
      <c r="E68" s="7" t="s">
        <v>21</v>
      </c>
      <c r="F68" s="5">
        <v>40</v>
      </c>
      <c r="G68" s="31">
        <v>1.99</v>
      </c>
      <c r="H68" s="31">
        <f t="shared" si="0"/>
        <v>79.599999999999994</v>
      </c>
      <c r="I68" s="31">
        <f t="shared" si="1"/>
        <v>79.599999999999994</v>
      </c>
      <c r="J68" s="5" t="s">
        <v>22</v>
      </c>
      <c r="K68" s="6" t="s">
        <v>23</v>
      </c>
      <c r="L68" s="17">
        <v>45658</v>
      </c>
      <c r="M68" s="17">
        <v>46022</v>
      </c>
      <c r="N68" s="11" t="s">
        <v>24</v>
      </c>
      <c r="O68" s="12" t="s">
        <v>25</v>
      </c>
      <c r="P68" s="13" t="s">
        <v>257</v>
      </c>
      <c r="Q68" s="14"/>
    </row>
    <row r="69" spans="1:17" ht="15.75" customHeight="1">
      <c r="A69" s="4" t="s">
        <v>258</v>
      </c>
      <c r="B69" s="15" t="s">
        <v>111</v>
      </c>
      <c r="C69" s="5"/>
      <c r="D69" s="6" t="s">
        <v>259</v>
      </c>
      <c r="E69" s="7" t="s">
        <v>21</v>
      </c>
      <c r="F69" s="5">
        <v>5</v>
      </c>
      <c r="G69" s="19">
        <v>9.99</v>
      </c>
      <c r="H69" s="31">
        <f t="shared" si="0"/>
        <v>49.95</v>
      </c>
      <c r="I69" s="31">
        <f t="shared" si="1"/>
        <v>49.95</v>
      </c>
      <c r="J69" s="5" t="s">
        <v>22</v>
      </c>
      <c r="K69" s="6" t="s">
        <v>23</v>
      </c>
      <c r="L69" s="17">
        <v>45658</v>
      </c>
      <c r="M69" s="17">
        <v>46022</v>
      </c>
      <c r="N69" s="11" t="s">
        <v>24</v>
      </c>
      <c r="O69" s="12" t="s">
        <v>25</v>
      </c>
      <c r="P69" s="13" t="s">
        <v>260</v>
      </c>
      <c r="Q69" s="14"/>
    </row>
    <row r="70" spans="1:17" ht="15.75" customHeight="1">
      <c r="A70" s="4" t="s">
        <v>261</v>
      </c>
      <c r="B70" s="15" t="s">
        <v>111</v>
      </c>
      <c r="C70" s="5"/>
      <c r="D70" s="6" t="s">
        <v>262</v>
      </c>
      <c r="E70" s="7" t="s">
        <v>21</v>
      </c>
      <c r="F70" s="5">
        <v>5</v>
      </c>
      <c r="G70" s="19">
        <v>14.47</v>
      </c>
      <c r="H70" s="31">
        <f t="shared" si="0"/>
        <v>72.350000000000009</v>
      </c>
      <c r="I70" s="31">
        <f t="shared" si="1"/>
        <v>72.350000000000009</v>
      </c>
      <c r="J70" s="5" t="s">
        <v>22</v>
      </c>
      <c r="K70" s="6" t="s">
        <v>23</v>
      </c>
      <c r="L70" s="17">
        <v>45658</v>
      </c>
      <c r="M70" s="17">
        <v>46022</v>
      </c>
      <c r="N70" s="11" t="s">
        <v>24</v>
      </c>
      <c r="O70" s="12" t="s">
        <v>25</v>
      </c>
      <c r="P70" s="13" t="s">
        <v>263</v>
      </c>
      <c r="Q70" s="14"/>
    </row>
    <row r="71" spans="1:17" ht="15.75" customHeight="1">
      <c r="A71" s="4" t="s">
        <v>264</v>
      </c>
      <c r="B71" s="15" t="s">
        <v>111</v>
      </c>
      <c r="C71" s="5"/>
      <c r="D71" s="6" t="s">
        <v>265</v>
      </c>
      <c r="E71" s="7" t="s">
        <v>21</v>
      </c>
      <c r="F71" s="5">
        <v>5</v>
      </c>
      <c r="G71" s="31">
        <v>48.52</v>
      </c>
      <c r="H71" s="31">
        <f t="shared" si="0"/>
        <v>242.60000000000002</v>
      </c>
      <c r="I71" s="31">
        <f t="shared" si="1"/>
        <v>242.60000000000002</v>
      </c>
      <c r="J71" s="5" t="s">
        <v>22</v>
      </c>
      <c r="K71" s="6" t="s">
        <v>23</v>
      </c>
      <c r="L71" s="17">
        <v>45658</v>
      </c>
      <c r="M71" s="17">
        <v>46022</v>
      </c>
      <c r="N71" s="11" t="s">
        <v>24</v>
      </c>
      <c r="O71" s="12" t="s">
        <v>25</v>
      </c>
      <c r="P71" s="13" t="s">
        <v>266</v>
      </c>
      <c r="Q71" s="14"/>
    </row>
    <row r="72" spans="1:17" ht="15.75" customHeight="1">
      <c r="A72" s="4" t="s">
        <v>267</v>
      </c>
      <c r="B72" s="15" t="s">
        <v>111</v>
      </c>
      <c r="C72" s="5"/>
      <c r="D72" s="6" t="s">
        <v>268</v>
      </c>
      <c r="E72" s="7" t="s">
        <v>21</v>
      </c>
      <c r="F72" s="5">
        <v>10</v>
      </c>
      <c r="G72" s="31">
        <v>59.06</v>
      </c>
      <c r="H72" s="31">
        <f t="shared" si="0"/>
        <v>590.6</v>
      </c>
      <c r="I72" s="31">
        <f t="shared" si="1"/>
        <v>590.6</v>
      </c>
      <c r="J72" s="5" t="s">
        <v>22</v>
      </c>
      <c r="K72" s="6" t="s">
        <v>23</v>
      </c>
      <c r="L72" s="17">
        <v>45658</v>
      </c>
      <c r="M72" s="17">
        <v>46022</v>
      </c>
      <c r="N72" s="11" t="s">
        <v>24</v>
      </c>
      <c r="O72" s="12" t="s">
        <v>25</v>
      </c>
      <c r="P72" s="13" t="s">
        <v>269</v>
      </c>
      <c r="Q72" s="14"/>
    </row>
    <row r="73" spans="1:17" ht="15.75" customHeight="1">
      <c r="A73" s="4" t="s">
        <v>270</v>
      </c>
      <c r="B73" s="15" t="s">
        <v>111</v>
      </c>
      <c r="C73" s="5"/>
      <c r="D73" s="6" t="s">
        <v>271</v>
      </c>
      <c r="E73" s="7" t="s">
        <v>21</v>
      </c>
      <c r="F73" s="5">
        <v>5</v>
      </c>
      <c r="G73" s="31">
        <v>59</v>
      </c>
      <c r="H73" s="31">
        <f t="shared" si="0"/>
        <v>295</v>
      </c>
      <c r="I73" s="31">
        <f t="shared" si="1"/>
        <v>295</v>
      </c>
      <c r="J73" s="5" t="s">
        <v>22</v>
      </c>
      <c r="K73" s="6" t="s">
        <v>23</v>
      </c>
      <c r="L73" s="17">
        <v>45658</v>
      </c>
      <c r="M73" s="17">
        <v>46022</v>
      </c>
      <c r="N73" s="11" t="s">
        <v>24</v>
      </c>
      <c r="O73" s="12" t="s">
        <v>25</v>
      </c>
      <c r="P73" s="13" t="s">
        <v>272</v>
      </c>
      <c r="Q73" s="14"/>
    </row>
    <row r="74" spans="1:17" ht="15.75" customHeight="1">
      <c r="A74" s="4" t="s">
        <v>273</v>
      </c>
      <c r="B74" s="15" t="s">
        <v>111</v>
      </c>
      <c r="C74" s="5"/>
      <c r="D74" s="6" t="s">
        <v>274</v>
      </c>
      <c r="E74" s="7" t="s">
        <v>21</v>
      </c>
      <c r="F74" s="5">
        <v>1</v>
      </c>
      <c r="G74" s="31">
        <v>18.3</v>
      </c>
      <c r="H74" s="31">
        <f t="shared" si="0"/>
        <v>18.3</v>
      </c>
      <c r="I74" s="31">
        <f t="shared" si="1"/>
        <v>18.3</v>
      </c>
      <c r="J74" s="5" t="s">
        <v>22</v>
      </c>
      <c r="K74" s="6" t="s">
        <v>23</v>
      </c>
      <c r="L74" s="17">
        <v>45658</v>
      </c>
      <c r="M74" s="17">
        <v>46022</v>
      </c>
      <c r="N74" s="11" t="s">
        <v>24</v>
      </c>
      <c r="O74" s="12" t="s">
        <v>25</v>
      </c>
      <c r="P74" s="13" t="s">
        <v>275</v>
      </c>
      <c r="Q74" s="14"/>
    </row>
    <row r="75" spans="1:17" ht="15.75" customHeight="1">
      <c r="A75" s="4" t="s">
        <v>276</v>
      </c>
      <c r="B75" s="15" t="s">
        <v>111</v>
      </c>
      <c r="C75" s="5"/>
      <c r="D75" s="6" t="s">
        <v>277</v>
      </c>
      <c r="E75" s="7" t="s">
        <v>278</v>
      </c>
      <c r="F75" s="5">
        <v>700</v>
      </c>
      <c r="G75" s="31">
        <v>28.9</v>
      </c>
      <c r="H75" s="31">
        <f t="shared" si="0"/>
        <v>20230</v>
      </c>
      <c r="I75" s="31">
        <f t="shared" si="1"/>
        <v>20230</v>
      </c>
      <c r="J75" s="5" t="s">
        <v>22</v>
      </c>
      <c r="K75" s="6" t="s">
        <v>23</v>
      </c>
      <c r="L75" s="17">
        <v>45658</v>
      </c>
      <c r="M75" s="17">
        <v>46022</v>
      </c>
      <c r="N75" s="11" t="s">
        <v>24</v>
      </c>
      <c r="O75" s="12" t="s">
        <v>25</v>
      </c>
      <c r="P75" s="13" t="s">
        <v>279</v>
      </c>
      <c r="Q75" s="14"/>
    </row>
    <row r="76" spans="1:17" ht="15.75" customHeight="1">
      <c r="A76" s="4" t="s">
        <v>280</v>
      </c>
      <c r="B76" s="15" t="s">
        <v>111</v>
      </c>
      <c r="C76" s="5"/>
      <c r="D76" s="6" t="s">
        <v>281</v>
      </c>
      <c r="E76" s="7" t="s">
        <v>282</v>
      </c>
      <c r="F76" s="5">
        <v>100</v>
      </c>
      <c r="G76" s="31">
        <v>67.69</v>
      </c>
      <c r="H76" s="31">
        <f t="shared" si="0"/>
        <v>6769</v>
      </c>
      <c r="I76" s="31">
        <f t="shared" si="1"/>
        <v>6769</v>
      </c>
      <c r="J76" s="5" t="s">
        <v>22</v>
      </c>
      <c r="K76" s="6" t="s">
        <v>23</v>
      </c>
      <c r="L76" s="17">
        <v>45658</v>
      </c>
      <c r="M76" s="17">
        <v>46022</v>
      </c>
      <c r="N76" s="11" t="s">
        <v>24</v>
      </c>
      <c r="O76" s="12" t="s">
        <v>25</v>
      </c>
      <c r="P76" s="13" t="s">
        <v>283</v>
      </c>
      <c r="Q76" s="14"/>
    </row>
    <row r="77" spans="1:17" ht="15.75" customHeight="1">
      <c r="A77" s="4" t="s">
        <v>284</v>
      </c>
      <c r="B77" s="15" t="s">
        <v>111</v>
      </c>
      <c r="C77" s="5"/>
      <c r="D77" s="6" t="s">
        <v>285</v>
      </c>
      <c r="E77" s="7" t="s">
        <v>286</v>
      </c>
      <c r="F77" s="5">
        <v>200</v>
      </c>
      <c r="G77" s="31">
        <v>58.9</v>
      </c>
      <c r="H77" s="31">
        <f t="shared" si="0"/>
        <v>11780</v>
      </c>
      <c r="I77" s="31">
        <f t="shared" si="1"/>
        <v>11780</v>
      </c>
      <c r="J77" s="5" t="s">
        <v>22</v>
      </c>
      <c r="K77" s="6" t="s">
        <v>23</v>
      </c>
      <c r="L77" s="17">
        <v>45658</v>
      </c>
      <c r="M77" s="17">
        <v>46022</v>
      </c>
      <c r="N77" s="11" t="s">
        <v>24</v>
      </c>
      <c r="O77" s="12" t="s">
        <v>25</v>
      </c>
      <c r="P77" s="13" t="s">
        <v>287</v>
      </c>
      <c r="Q77" s="14"/>
    </row>
    <row r="78" spans="1:17" ht="15.75" customHeight="1">
      <c r="A78" s="4" t="s">
        <v>288</v>
      </c>
      <c r="B78" s="15" t="s">
        <v>111</v>
      </c>
      <c r="C78" s="5"/>
      <c r="D78" s="6" t="s">
        <v>289</v>
      </c>
      <c r="E78" s="7" t="s">
        <v>21</v>
      </c>
      <c r="F78" s="5">
        <v>18</v>
      </c>
      <c r="G78" s="31">
        <v>3.9</v>
      </c>
      <c r="H78" s="31">
        <f t="shared" si="0"/>
        <v>70.2</v>
      </c>
      <c r="I78" s="31">
        <f t="shared" si="1"/>
        <v>70.2</v>
      </c>
      <c r="J78" s="5" t="s">
        <v>22</v>
      </c>
      <c r="K78" s="6" t="s">
        <v>23</v>
      </c>
      <c r="L78" s="17">
        <v>45658</v>
      </c>
      <c r="M78" s="17">
        <v>46022</v>
      </c>
      <c r="N78" s="11" t="s">
        <v>24</v>
      </c>
      <c r="O78" s="12" t="s">
        <v>25</v>
      </c>
      <c r="P78" s="13" t="s">
        <v>290</v>
      </c>
      <c r="Q78" s="14"/>
    </row>
    <row r="79" spans="1:17" ht="15.75" customHeight="1">
      <c r="A79" s="4" t="s">
        <v>291</v>
      </c>
      <c r="B79" s="15" t="s">
        <v>111</v>
      </c>
      <c r="C79" s="5"/>
      <c r="D79" s="6" t="s">
        <v>292</v>
      </c>
      <c r="E79" s="7" t="s">
        <v>21</v>
      </c>
      <c r="F79" s="5">
        <v>5</v>
      </c>
      <c r="G79" s="31">
        <v>30.26</v>
      </c>
      <c r="H79" s="31">
        <f t="shared" si="0"/>
        <v>151.30000000000001</v>
      </c>
      <c r="I79" s="31">
        <f t="shared" si="1"/>
        <v>151.30000000000001</v>
      </c>
      <c r="J79" s="5" t="s">
        <v>22</v>
      </c>
      <c r="K79" s="6" t="s">
        <v>23</v>
      </c>
      <c r="L79" s="17">
        <v>45658</v>
      </c>
      <c r="M79" s="17">
        <v>46022</v>
      </c>
      <c r="N79" s="11" t="s">
        <v>24</v>
      </c>
      <c r="O79" s="12" t="s">
        <v>25</v>
      </c>
      <c r="P79" s="13" t="s">
        <v>293</v>
      </c>
      <c r="Q79" s="14"/>
    </row>
    <row r="80" spans="1:17" ht="15.75" customHeight="1">
      <c r="A80" s="4" t="s">
        <v>294</v>
      </c>
      <c r="B80" s="15" t="s">
        <v>111</v>
      </c>
      <c r="C80" s="5"/>
      <c r="D80" s="6" t="s">
        <v>295</v>
      </c>
      <c r="E80" s="7" t="s">
        <v>21</v>
      </c>
      <c r="F80" s="5">
        <v>5</v>
      </c>
      <c r="G80" s="31">
        <v>38.99</v>
      </c>
      <c r="H80" s="31">
        <f t="shared" si="0"/>
        <v>194.95000000000002</v>
      </c>
      <c r="I80" s="31">
        <f t="shared" si="1"/>
        <v>194.95000000000002</v>
      </c>
      <c r="J80" s="5" t="s">
        <v>22</v>
      </c>
      <c r="K80" s="6" t="s">
        <v>23</v>
      </c>
      <c r="L80" s="17">
        <v>45658</v>
      </c>
      <c r="M80" s="17">
        <v>46022</v>
      </c>
      <c r="N80" s="11" t="s">
        <v>24</v>
      </c>
      <c r="O80" s="12" t="s">
        <v>25</v>
      </c>
      <c r="P80" s="13" t="s">
        <v>296</v>
      </c>
      <c r="Q80" s="14"/>
    </row>
    <row r="81" spans="1:17" ht="15.75" customHeight="1">
      <c r="A81" s="4" t="s">
        <v>297</v>
      </c>
      <c r="B81" s="15" t="s">
        <v>111</v>
      </c>
      <c r="C81" s="5"/>
      <c r="D81" s="6" t="s">
        <v>298</v>
      </c>
      <c r="E81" s="7" t="s">
        <v>21</v>
      </c>
      <c r="F81" s="5">
        <v>1</v>
      </c>
      <c r="G81" s="31">
        <v>19.71</v>
      </c>
      <c r="H81" s="31">
        <f t="shared" si="0"/>
        <v>19.71</v>
      </c>
      <c r="I81" s="31">
        <f t="shared" si="1"/>
        <v>19.71</v>
      </c>
      <c r="J81" s="5" t="s">
        <v>22</v>
      </c>
      <c r="K81" s="6" t="s">
        <v>23</v>
      </c>
      <c r="L81" s="17">
        <v>45658</v>
      </c>
      <c r="M81" s="17">
        <v>46022</v>
      </c>
      <c r="N81" s="11" t="s">
        <v>24</v>
      </c>
      <c r="O81" s="12" t="s">
        <v>25</v>
      </c>
      <c r="P81" s="13" t="s">
        <v>299</v>
      </c>
      <c r="Q81" s="14"/>
    </row>
    <row r="82" spans="1:17" ht="15.75" customHeight="1">
      <c r="A82" s="4" t="s">
        <v>300</v>
      </c>
      <c r="B82" s="15" t="s">
        <v>111</v>
      </c>
      <c r="C82" s="5"/>
      <c r="D82" s="6" t="s">
        <v>301</v>
      </c>
      <c r="E82" s="7" t="s">
        <v>302</v>
      </c>
      <c r="F82" s="5">
        <v>20</v>
      </c>
      <c r="G82" s="31">
        <v>11.95</v>
      </c>
      <c r="H82" s="31">
        <f t="shared" si="0"/>
        <v>239</v>
      </c>
      <c r="I82" s="31">
        <f t="shared" si="1"/>
        <v>239</v>
      </c>
      <c r="J82" s="5" t="s">
        <v>22</v>
      </c>
      <c r="K82" s="6" t="s">
        <v>23</v>
      </c>
      <c r="L82" s="17">
        <v>45658</v>
      </c>
      <c r="M82" s="17">
        <v>46022</v>
      </c>
      <c r="N82" s="11" t="s">
        <v>24</v>
      </c>
      <c r="O82" s="12" t="s">
        <v>25</v>
      </c>
      <c r="P82" s="13" t="s">
        <v>303</v>
      </c>
      <c r="Q82" s="14"/>
    </row>
    <row r="83" spans="1:17" ht="15.75" customHeight="1">
      <c r="A83" s="4" t="s">
        <v>304</v>
      </c>
      <c r="B83" s="15" t="s">
        <v>111</v>
      </c>
      <c r="C83" s="5"/>
      <c r="D83" s="6" t="s">
        <v>305</v>
      </c>
      <c r="E83" s="7" t="s">
        <v>302</v>
      </c>
      <c r="F83" s="5">
        <v>10</v>
      </c>
      <c r="G83" s="31">
        <v>14.99</v>
      </c>
      <c r="H83" s="31">
        <f t="shared" si="0"/>
        <v>149.9</v>
      </c>
      <c r="I83" s="31">
        <f t="shared" si="1"/>
        <v>149.9</v>
      </c>
      <c r="J83" s="5" t="s">
        <v>22</v>
      </c>
      <c r="K83" s="6" t="s">
        <v>23</v>
      </c>
      <c r="L83" s="17">
        <v>45658</v>
      </c>
      <c r="M83" s="17">
        <v>46022</v>
      </c>
      <c r="N83" s="11" t="s">
        <v>24</v>
      </c>
      <c r="O83" s="12" t="s">
        <v>25</v>
      </c>
      <c r="P83" s="13" t="s">
        <v>306</v>
      </c>
      <c r="Q83" s="14"/>
    </row>
    <row r="84" spans="1:17" ht="15.75" customHeight="1">
      <c r="A84" s="4" t="s">
        <v>307</v>
      </c>
      <c r="B84" s="15" t="s">
        <v>111</v>
      </c>
      <c r="C84" s="5"/>
      <c r="D84" s="6" t="s">
        <v>308</v>
      </c>
      <c r="E84" s="7" t="s">
        <v>21</v>
      </c>
      <c r="F84" s="5">
        <v>100</v>
      </c>
      <c r="G84" s="31">
        <v>4.25</v>
      </c>
      <c r="H84" s="31">
        <f t="shared" si="0"/>
        <v>425</v>
      </c>
      <c r="I84" s="31">
        <f t="shared" si="1"/>
        <v>425</v>
      </c>
      <c r="J84" s="5" t="s">
        <v>22</v>
      </c>
      <c r="K84" s="6" t="s">
        <v>23</v>
      </c>
      <c r="L84" s="17">
        <v>45658</v>
      </c>
      <c r="M84" s="17">
        <v>46022</v>
      </c>
      <c r="N84" s="11" t="s">
        <v>24</v>
      </c>
      <c r="O84" s="12" t="s">
        <v>25</v>
      </c>
      <c r="P84" s="13" t="s">
        <v>309</v>
      </c>
      <c r="Q84" s="14"/>
    </row>
    <row r="85" spans="1:17" ht="15.75" customHeight="1">
      <c r="A85" s="4" t="s">
        <v>310</v>
      </c>
      <c r="B85" s="15" t="s">
        <v>111</v>
      </c>
      <c r="C85" s="5"/>
      <c r="D85" s="6" t="s">
        <v>311</v>
      </c>
      <c r="E85" s="7" t="s">
        <v>21</v>
      </c>
      <c r="F85" s="5">
        <v>20</v>
      </c>
      <c r="G85" s="31">
        <v>3.7</v>
      </c>
      <c r="H85" s="31">
        <f t="shared" si="0"/>
        <v>74</v>
      </c>
      <c r="I85" s="31">
        <f t="shared" si="1"/>
        <v>74</v>
      </c>
      <c r="J85" s="5" t="s">
        <v>22</v>
      </c>
      <c r="K85" s="6" t="s">
        <v>23</v>
      </c>
      <c r="L85" s="17">
        <v>45658</v>
      </c>
      <c r="M85" s="17">
        <v>46022</v>
      </c>
      <c r="N85" s="11" t="s">
        <v>24</v>
      </c>
      <c r="O85" s="12" t="s">
        <v>25</v>
      </c>
      <c r="P85" s="13" t="s">
        <v>312</v>
      </c>
      <c r="Q85" s="14"/>
    </row>
    <row r="86" spans="1:17" ht="15.75" customHeight="1">
      <c r="A86" s="4" t="s">
        <v>313</v>
      </c>
      <c r="B86" s="15" t="s">
        <v>111</v>
      </c>
      <c r="C86" s="5"/>
      <c r="D86" s="6" t="s">
        <v>314</v>
      </c>
      <c r="E86" s="7" t="s">
        <v>315</v>
      </c>
      <c r="F86" s="5">
        <v>10</v>
      </c>
      <c r="G86" s="31">
        <v>35.659999999999997</v>
      </c>
      <c r="H86" s="31">
        <f t="shared" si="0"/>
        <v>356.59999999999997</v>
      </c>
      <c r="I86" s="31">
        <f t="shared" si="1"/>
        <v>356.59999999999997</v>
      </c>
      <c r="J86" s="5" t="s">
        <v>22</v>
      </c>
      <c r="K86" s="6" t="s">
        <v>23</v>
      </c>
      <c r="L86" s="17">
        <v>45658</v>
      </c>
      <c r="M86" s="17">
        <v>46022</v>
      </c>
      <c r="N86" s="11" t="s">
        <v>24</v>
      </c>
      <c r="O86" s="12" t="s">
        <v>25</v>
      </c>
      <c r="P86" s="13" t="s">
        <v>316</v>
      </c>
      <c r="Q86" s="14"/>
    </row>
    <row r="87" spans="1:17" ht="15.75" customHeight="1">
      <c r="A87" s="4" t="s">
        <v>317</v>
      </c>
      <c r="B87" s="15" t="s">
        <v>111</v>
      </c>
      <c r="C87" s="5"/>
      <c r="D87" s="6" t="s">
        <v>318</v>
      </c>
      <c r="E87" s="7" t="s">
        <v>315</v>
      </c>
      <c r="F87" s="5">
        <v>10</v>
      </c>
      <c r="G87" s="31">
        <v>19.3</v>
      </c>
      <c r="H87" s="31">
        <f t="shared" si="0"/>
        <v>193</v>
      </c>
      <c r="I87" s="31">
        <f t="shared" si="1"/>
        <v>193</v>
      </c>
      <c r="J87" s="5" t="s">
        <v>22</v>
      </c>
      <c r="K87" s="6" t="s">
        <v>23</v>
      </c>
      <c r="L87" s="17">
        <v>45658</v>
      </c>
      <c r="M87" s="17">
        <v>46022</v>
      </c>
      <c r="N87" s="11" t="s">
        <v>24</v>
      </c>
      <c r="O87" s="12" t="s">
        <v>25</v>
      </c>
      <c r="P87" s="13" t="s">
        <v>319</v>
      </c>
      <c r="Q87" s="14"/>
    </row>
    <row r="88" spans="1:17" ht="15.75" customHeight="1">
      <c r="A88" s="4" t="s">
        <v>320</v>
      </c>
      <c r="B88" s="15" t="s">
        <v>111</v>
      </c>
      <c r="C88" s="5"/>
      <c r="D88" s="6" t="s">
        <v>321</v>
      </c>
      <c r="E88" s="7" t="s">
        <v>21</v>
      </c>
      <c r="F88" s="5">
        <v>11</v>
      </c>
      <c r="G88" s="31">
        <v>29.9</v>
      </c>
      <c r="H88" s="31">
        <f t="shared" si="0"/>
        <v>328.9</v>
      </c>
      <c r="I88" s="31">
        <f t="shared" si="1"/>
        <v>328.9</v>
      </c>
      <c r="J88" s="5" t="s">
        <v>22</v>
      </c>
      <c r="K88" s="6" t="s">
        <v>23</v>
      </c>
      <c r="L88" s="17">
        <v>45658</v>
      </c>
      <c r="M88" s="17">
        <v>46022</v>
      </c>
      <c r="N88" s="11" t="s">
        <v>24</v>
      </c>
      <c r="O88" s="12" t="s">
        <v>25</v>
      </c>
      <c r="P88" s="13" t="s">
        <v>322</v>
      </c>
      <c r="Q88" s="14"/>
    </row>
    <row r="89" spans="1:17" ht="15.75" customHeight="1">
      <c r="A89" s="4" t="s">
        <v>323</v>
      </c>
      <c r="B89" s="15" t="s">
        <v>111</v>
      </c>
      <c r="C89" s="5"/>
      <c r="D89" s="6" t="s">
        <v>324</v>
      </c>
      <c r="E89" s="7" t="s">
        <v>21</v>
      </c>
      <c r="F89" s="5">
        <v>20</v>
      </c>
      <c r="G89" s="31">
        <v>23.09</v>
      </c>
      <c r="H89" s="31">
        <f t="shared" si="0"/>
        <v>461.8</v>
      </c>
      <c r="I89" s="31">
        <f t="shared" si="1"/>
        <v>461.8</v>
      </c>
      <c r="J89" s="5" t="s">
        <v>22</v>
      </c>
      <c r="K89" s="6" t="s">
        <v>23</v>
      </c>
      <c r="L89" s="17">
        <v>45658</v>
      </c>
      <c r="M89" s="17">
        <v>46022</v>
      </c>
      <c r="N89" s="11" t="s">
        <v>24</v>
      </c>
      <c r="O89" s="12" t="s">
        <v>25</v>
      </c>
      <c r="P89" s="13" t="s">
        <v>325</v>
      </c>
      <c r="Q89" s="14"/>
    </row>
    <row r="90" spans="1:17" ht="15.75" customHeight="1">
      <c r="A90" s="4" t="s">
        <v>326</v>
      </c>
      <c r="B90" s="5" t="s">
        <v>111</v>
      </c>
      <c r="C90" s="5"/>
      <c r="D90" s="34" t="s">
        <v>327</v>
      </c>
      <c r="E90" s="7" t="s">
        <v>328</v>
      </c>
      <c r="F90" s="15">
        <v>12</v>
      </c>
      <c r="G90" s="19">
        <v>59062.16</v>
      </c>
      <c r="H90" s="19">
        <v>708745.98</v>
      </c>
      <c r="I90" s="35">
        <f>G90*11</f>
        <v>649683.76</v>
      </c>
      <c r="J90" s="5" t="s">
        <v>68</v>
      </c>
      <c r="K90" s="6" t="s">
        <v>69</v>
      </c>
      <c r="L90" s="17">
        <v>45237</v>
      </c>
      <c r="M90" s="17">
        <v>45968</v>
      </c>
      <c r="N90" s="11" t="s">
        <v>24</v>
      </c>
      <c r="O90" s="12" t="s">
        <v>25</v>
      </c>
      <c r="P90" s="13" t="s">
        <v>329</v>
      </c>
      <c r="Q90" s="14"/>
    </row>
    <row r="91" spans="1:17" ht="15.75" customHeight="1">
      <c r="A91" s="4" t="s">
        <v>330</v>
      </c>
      <c r="B91" s="5" t="s">
        <v>111</v>
      </c>
      <c r="C91" s="5"/>
      <c r="D91" s="30" t="s">
        <v>331</v>
      </c>
      <c r="E91" s="36" t="s">
        <v>332</v>
      </c>
      <c r="F91" s="37">
        <v>24</v>
      </c>
      <c r="G91" s="38">
        <f>3336.24*3</f>
        <v>10008.719999999999</v>
      </c>
      <c r="H91" s="31">
        <f t="shared" ref="H91:H99" si="2">G91*F91</f>
        <v>240209.27999999997</v>
      </c>
      <c r="I91" s="31">
        <f t="shared" ref="I91:I99" si="3">G91*12</f>
        <v>120104.63999999998</v>
      </c>
      <c r="J91" s="5" t="s">
        <v>107</v>
      </c>
      <c r="K91" s="20" t="s">
        <v>108</v>
      </c>
      <c r="L91" s="17">
        <v>45345</v>
      </c>
      <c r="M91" s="17">
        <v>46075</v>
      </c>
      <c r="N91" s="11" t="s">
        <v>333</v>
      </c>
      <c r="O91" s="12" t="s">
        <v>25</v>
      </c>
      <c r="P91" s="13" t="s">
        <v>334</v>
      </c>
      <c r="Q91" s="12" t="s">
        <v>335</v>
      </c>
    </row>
    <row r="92" spans="1:17" ht="15.75" customHeight="1">
      <c r="A92" s="4" t="s">
        <v>336</v>
      </c>
      <c r="B92" s="5" t="s">
        <v>111</v>
      </c>
      <c r="C92" s="5"/>
      <c r="D92" s="6" t="s">
        <v>337</v>
      </c>
      <c r="E92" s="7" t="s">
        <v>338</v>
      </c>
      <c r="F92" s="5">
        <v>12</v>
      </c>
      <c r="G92" s="31">
        <f>2202.5*2</f>
        <v>4405</v>
      </c>
      <c r="H92" s="31">
        <f t="shared" si="2"/>
        <v>52860</v>
      </c>
      <c r="I92" s="31">
        <f t="shared" si="3"/>
        <v>52860</v>
      </c>
      <c r="J92" s="5" t="s">
        <v>68</v>
      </c>
      <c r="K92" s="6" t="s">
        <v>69</v>
      </c>
      <c r="L92" s="17">
        <v>44662</v>
      </c>
      <c r="M92" s="17">
        <v>45759</v>
      </c>
      <c r="N92" s="11" t="s">
        <v>333</v>
      </c>
      <c r="O92" s="12" t="s">
        <v>25</v>
      </c>
      <c r="P92" s="13" t="s">
        <v>339</v>
      </c>
      <c r="Q92" s="12"/>
    </row>
    <row r="93" spans="1:17" ht="15.75" customHeight="1">
      <c r="A93" s="4" t="s">
        <v>340</v>
      </c>
      <c r="B93" s="5" t="s">
        <v>111</v>
      </c>
      <c r="C93" s="5"/>
      <c r="D93" s="6" t="s">
        <v>341</v>
      </c>
      <c r="E93" s="7" t="s">
        <v>332</v>
      </c>
      <c r="F93" s="5">
        <v>24</v>
      </c>
      <c r="G93" s="31">
        <f>2252.72*3</f>
        <v>6758.16</v>
      </c>
      <c r="H93" s="31">
        <f t="shared" si="2"/>
        <v>162195.84</v>
      </c>
      <c r="I93" s="31">
        <f t="shared" si="3"/>
        <v>81097.919999999998</v>
      </c>
      <c r="J93" s="5" t="s">
        <v>68</v>
      </c>
      <c r="K93" s="6" t="s">
        <v>69</v>
      </c>
      <c r="L93" s="17">
        <v>45132</v>
      </c>
      <c r="M93" s="17">
        <v>45862</v>
      </c>
      <c r="N93" s="11" t="s">
        <v>333</v>
      </c>
      <c r="O93" s="12" t="s">
        <v>25</v>
      </c>
      <c r="P93" s="13" t="s">
        <v>342</v>
      </c>
      <c r="Q93" s="12" t="s">
        <v>335</v>
      </c>
    </row>
    <row r="94" spans="1:17" ht="15.75" customHeight="1">
      <c r="A94" s="4" t="s">
        <v>343</v>
      </c>
      <c r="B94" s="5" t="s">
        <v>111</v>
      </c>
      <c r="C94" s="5"/>
      <c r="D94" s="6" t="s">
        <v>337</v>
      </c>
      <c r="E94" s="7" t="s">
        <v>344</v>
      </c>
      <c r="F94" s="5">
        <v>24</v>
      </c>
      <c r="G94" s="31">
        <v>5246.4</v>
      </c>
      <c r="H94" s="31">
        <f t="shared" si="2"/>
        <v>125913.59999999999</v>
      </c>
      <c r="I94" s="31">
        <f t="shared" si="3"/>
        <v>62956.799999999996</v>
      </c>
      <c r="J94" s="5" t="s">
        <v>68</v>
      </c>
      <c r="K94" s="6" t="s">
        <v>69</v>
      </c>
      <c r="L94" s="17">
        <v>45163</v>
      </c>
      <c r="M94" s="17">
        <v>45893</v>
      </c>
      <c r="N94" s="11" t="s">
        <v>333</v>
      </c>
      <c r="O94" s="12" t="s">
        <v>25</v>
      </c>
      <c r="P94" s="13" t="s">
        <v>345</v>
      </c>
      <c r="Q94" s="12" t="s">
        <v>335</v>
      </c>
    </row>
    <row r="95" spans="1:17" ht="15.75" customHeight="1">
      <c r="A95" s="4" t="s">
        <v>346</v>
      </c>
      <c r="B95" s="5" t="s">
        <v>111</v>
      </c>
      <c r="C95" s="5"/>
      <c r="D95" s="6" t="s">
        <v>341</v>
      </c>
      <c r="E95" s="7" t="s">
        <v>347</v>
      </c>
      <c r="F95" s="5">
        <v>24</v>
      </c>
      <c r="G95" s="38">
        <f>2252.72*11</f>
        <v>24779.919999999998</v>
      </c>
      <c r="H95" s="31">
        <f t="shared" si="2"/>
        <v>594718.07999999996</v>
      </c>
      <c r="I95" s="31">
        <f t="shared" si="3"/>
        <v>297359.03999999998</v>
      </c>
      <c r="J95" s="5" t="s">
        <v>68</v>
      </c>
      <c r="K95" s="6" t="s">
        <v>69</v>
      </c>
      <c r="L95" s="17">
        <v>45150</v>
      </c>
      <c r="M95" s="17">
        <v>45880</v>
      </c>
      <c r="N95" s="11" t="s">
        <v>333</v>
      </c>
      <c r="O95" s="12" t="s">
        <v>25</v>
      </c>
      <c r="P95" s="13" t="s">
        <v>348</v>
      </c>
      <c r="Q95" s="12" t="s">
        <v>335</v>
      </c>
    </row>
    <row r="96" spans="1:17" ht="15.75" customHeight="1">
      <c r="A96" s="4" t="s">
        <v>349</v>
      </c>
      <c r="B96" s="5" t="s">
        <v>111</v>
      </c>
      <c r="C96" s="5"/>
      <c r="D96" s="6" t="s">
        <v>350</v>
      </c>
      <c r="E96" s="7" t="s">
        <v>344</v>
      </c>
      <c r="F96" s="5">
        <v>24</v>
      </c>
      <c r="G96" s="31">
        <v>3336.24</v>
      </c>
      <c r="H96" s="31">
        <f t="shared" si="2"/>
        <v>80069.759999999995</v>
      </c>
      <c r="I96" s="31">
        <f t="shared" si="3"/>
        <v>40034.879999999997</v>
      </c>
      <c r="J96" s="5" t="s">
        <v>68</v>
      </c>
      <c r="K96" s="6" t="s">
        <v>69</v>
      </c>
      <c r="L96" s="17">
        <v>45203</v>
      </c>
      <c r="M96" s="17">
        <v>45933</v>
      </c>
      <c r="N96" s="11" t="s">
        <v>333</v>
      </c>
      <c r="O96" s="12" t="s">
        <v>25</v>
      </c>
      <c r="P96" s="13" t="s">
        <v>351</v>
      </c>
      <c r="Q96" s="39"/>
    </row>
    <row r="97" spans="1:17" ht="15.75" customHeight="1">
      <c r="A97" s="4" t="s">
        <v>352</v>
      </c>
      <c r="B97" s="5" t="s">
        <v>111</v>
      </c>
      <c r="C97" s="5"/>
      <c r="D97" s="6" t="s">
        <v>341</v>
      </c>
      <c r="E97" s="7" t="s">
        <v>338</v>
      </c>
      <c r="F97" s="5">
        <v>24</v>
      </c>
      <c r="G97" s="31">
        <f>2252.72*2</f>
        <v>4505.4399999999996</v>
      </c>
      <c r="H97" s="31">
        <f t="shared" si="2"/>
        <v>108130.56</v>
      </c>
      <c r="I97" s="31">
        <f t="shared" si="3"/>
        <v>54065.279999999999</v>
      </c>
      <c r="J97" s="5" t="s">
        <v>107</v>
      </c>
      <c r="K97" s="20" t="s">
        <v>108</v>
      </c>
      <c r="L97" s="17">
        <v>45307</v>
      </c>
      <c r="M97" s="17">
        <v>46037</v>
      </c>
      <c r="N97" s="11" t="s">
        <v>333</v>
      </c>
      <c r="O97" s="12" t="s">
        <v>25</v>
      </c>
      <c r="P97" s="13" t="s">
        <v>353</v>
      </c>
      <c r="Q97" s="39"/>
    </row>
    <row r="98" spans="1:17" ht="15.75" customHeight="1">
      <c r="A98" s="4" t="s">
        <v>354</v>
      </c>
      <c r="B98" s="5" t="s">
        <v>111</v>
      </c>
      <c r="C98" s="5"/>
      <c r="D98" s="6" t="s">
        <v>341</v>
      </c>
      <c r="E98" s="7" t="s">
        <v>355</v>
      </c>
      <c r="F98" s="5">
        <v>24</v>
      </c>
      <c r="G98" s="31">
        <f>2252.72*6</f>
        <v>13516.32</v>
      </c>
      <c r="H98" s="31">
        <f t="shared" si="2"/>
        <v>324391.67999999999</v>
      </c>
      <c r="I98" s="31">
        <f t="shared" si="3"/>
        <v>162195.84</v>
      </c>
      <c r="J98" s="5" t="s">
        <v>107</v>
      </c>
      <c r="K98" s="20" t="s">
        <v>108</v>
      </c>
      <c r="L98" s="17">
        <v>45356</v>
      </c>
      <c r="M98" s="17">
        <v>46085</v>
      </c>
      <c r="N98" s="11" t="s">
        <v>333</v>
      </c>
      <c r="O98" s="12" t="s">
        <v>25</v>
      </c>
      <c r="P98" s="13" t="s">
        <v>356</v>
      </c>
      <c r="Q98" s="12" t="s">
        <v>335</v>
      </c>
    </row>
    <row r="99" spans="1:17" ht="15.75" customHeight="1">
      <c r="A99" s="4" t="s">
        <v>357</v>
      </c>
      <c r="B99" s="5" t="s">
        <v>111</v>
      </c>
      <c r="C99" s="5"/>
      <c r="D99" s="6" t="s">
        <v>341</v>
      </c>
      <c r="E99" s="7" t="s">
        <v>338</v>
      </c>
      <c r="F99" s="5">
        <v>24</v>
      </c>
      <c r="G99" s="31">
        <f>2252.72*2</f>
        <v>4505.4399999999996</v>
      </c>
      <c r="H99" s="31">
        <f t="shared" si="2"/>
        <v>108130.56</v>
      </c>
      <c r="I99" s="31">
        <f t="shared" si="3"/>
        <v>54065.279999999999</v>
      </c>
      <c r="J99" s="15" t="s">
        <v>107</v>
      </c>
      <c r="K99" s="20" t="s">
        <v>108</v>
      </c>
      <c r="L99" s="17">
        <v>45455</v>
      </c>
      <c r="M99" s="17">
        <v>46184</v>
      </c>
      <c r="N99" s="11" t="s">
        <v>333</v>
      </c>
      <c r="O99" s="12" t="s">
        <v>25</v>
      </c>
      <c r="P99" s="13" t="s">
        <v>358</v>
      </c>
      <c r="Q99" s="12"/>
    </row>
    <row r="100" spans="1:17" ht="15.75" customHeight="1">
      <c r="A100" s="4" t="s">
        <v>359</v>
      </c>
      <c r="B100" s="5" t="s">
        <v>111</v>
      </c>
      <c r="C100" s="5"/>
      <c r="D100" s="34" t="s">
        <v>360</v>
      </c>
      <c r="E100" s="7" t="s">
        <v>44</v>
      </c>
      <c r="F100" s="5">
        <v>24</v>
      </c>
      <c r="G100" s="31">
        <f>H100/F100</f>
        <v>22638.916666666668</v>
      </c>
      <c r="H100" s="31">
        <v>543334</v>
      </c>
      <c r="I100" s="35">
        <v>285250.34999999998</v>
      </c>
      <c r="J100" s="5" t="s">
        <v>107</v>
      </c>
      <c r="K100" s="20" t="s">
        <v>108</v>
      </c>
      <c r="L100" s="17">
        <v>45418</v>
      </c>
      <c r="M100" s="17">
        <v>46147</v>
      </c>
      <c r="N100" s="11" t="s">
        <v>333</v>
      </c>
      <c r="O100" s="12" t="s">
        <v>25</v>
      </c>
      <c r="P100" s="13" t="s">
        <v>361</v>
      </c>
      <c r="Q100" s="12" t="s">
        <v>335</v>
      </c>
    </row>
    <row r="101" spans="1:17" ht="15.75" customHeight="1">
      <c r="A101" s="4" t="s">
        <v>362</v>
      </c>
      <c r="B101" s="5" t="s">
        <v>111</v>
      </c>
      <c r="C101" s="5"/>
      <c r="D101" s="6" t="s">
        <v>363</v>
      </c>
      <c r="E101" s="7" t="s">
        <v>364</v>
      </c>
      <c r="F101" s="5">
        <v>12</v>
      </c>
      <c r="G101" s="31">
        <v>8233.52</v>
      </c>
      <c r="H101" s="31">
        <f t="shared" ref="H101:H114" si="4">G101*F101</f>
        <v>98802.240000000005</v>
      </c>
      <c r="I101" s="40">
        <f t="shared" ref="I101:I103" si="5">F101*G101</f>
        <v>98802.240000000005</v>
      </c>
      <c r="J101" s="5" t="s">
        <v>68</v>
      </c>
      <c r="K101" s="6" t="s">
        <v>69</v>
      </c>
      <c r="L101" s="17">
        <v>44540</v>
      </c>
      <c r="M101" s="17">
        <v>46000</v>
      </c>
      <c r="N101" s="11" t="s">
        <v>365</v>
      </c>
      <c r="O101" s="12" t="s">
        <v>25</v>
      </c>
      <c r="P101" s="13" t="s">
        <v>366</v>
      </c>
      <c r="Q101" s="14"/>
    </row>
    <row r="102" spans="1:17" ht="15.75" customHeight="1">
      <c r="A102" s="4" t="s">
        <v>367</v>
      </c>
      <c r="B102" s="5" t="s">
        <v>111</v>
      </c>
      <c r="C102" s="5"/>
      <c r="D102" s="6" t="s">
        <v>368</v>
      </c>
      <c r="E102" s="7" t="s">
        <v>369</v>
      </c>
      <c r="F102" s="5">
        <v>12</v>
      </c>
      <c r="G102" s="31">
        <v>28835.43</v>
      </c>
      <c r="H102" s="31">
        <f t="shared" si="4"/>
        <v>346025.16000000003</v>
      </c>
      <c r="I102" s="40">
        <f t="shared" si="5"/>
        <v>346025.16000000003</v>
      </c>
      <c r="J102" s="5" t="s">
        <v>68</v>
      </c>
      <c r="K102" s="6" t="s">
        <v>69</v>
      </c>
      <c r="L102" s="17">
        <v>44399</v>
      </c>
      <c r="M102" s="17">
        <v>45859</v>
      </c>
      <c r="N102" s="11" t="s">
        <v>365</v>
      </c>
      <c r="O102" s="12" t="s">
        <v>25</v>
      </c>
      <c r="P102" s="13" t="s">
        <v>370</v>
      </c>
      <c r="Q102" s="14"/>
    </row>
    <row r="103" spans="1:17" ht="15.75" customHeight="1">
      <c r="A103" s="4" t="s">
        <v>371</v>
      </c>
      <c r="B103" s="5" t="s">
        <v>111</v>
      </c>
      <c r="C103" s="5"/>
      <c r="D103" s="6" t="s">
        <v>372</v>
      </c>
      <c r="E103" s="7" t="s">
        <v>364</v>
      </c>
      <c r="F103" s="5">
        <v>12</v>
      </c>
      <c r="G103" s="31">
        <v>8389.2999999999993</v>
      </c>
      <c r="H103" s="31">
        <f t="shared" si="4"/>
        <v>100671.59999999999</v>
      </c>
      <c r="I103" s="40">
        <f t="shared" si="5"/>
        <v>100671.59999999999</v>
      </c>
      <c r="J103" s="5" t="s">
        <v>22</v>
      </c>
      <c r="K103" s="6" t="s">
        <v>23</v>
      </c>
      <c r="L103" s="17">
        <v>45042</v>
      </c>
      <c r="M103" s="17">
        <v>45772</v>
      </c>
      <c r="N103" s="11" t="s">
        <v>365</v>
      </c>
      <c r="O103" s="12" t="s">
        <v>25</v>
      </c>
      <c r="P103" s="13" t="s">
        <v>373</v>
      </c>
      <c r="Q103" s="14"/>
    </row>
    <row r="104" spans="1:17" ht="15.75" customHeight="1">
      <c r="A104" s="4" t="s">
        <v>374</v>
      </c>
      <c r="B104" s="5" t="s">
        <v>111</v>
      </c>
      <c r="C104" s="5"/>
      <c r="D104" s="6" t="s">
        <v>375</v>
      </c>
      <c r="E104" s="7" t="s">
        <v>364</v>
      </c>
      <c r="F104" s="5">
        <v>24</v>
      </c>
      <c r="G104" s="31">
        <v>8389.2999999999993</v>
      </c>
      <c r="H104" s="31">
        <f t="shared" si="4"/>
        <v>201343.19999999998</v>
      </c>
      <c r="I104" s="40">
        <f t="shared" ref="I104:I112" si="6">G104*12</f>
        <v>100671.59999999999</v>
      </c>
      <c r="J104" s="5" t="s">
        <v>22</v>
      </c>
      <c r="K104" s="6" t="s">
        <v>23</v>
      </c>
      <c r="L104" s="17">
        <v>45042</v>
      </c>
      <c r="M104" s="17">
        <v>45772</v>
      </c>
      <c r="N104" s="11" t="s">
        <v>365</v>
      </c>
      <c r="O104" s="12" t="s">
        <v>25</v>
      </c>
      <c r="P104" s="13" t="s">
        <v>376</v>
      </c>
      <c r="Q104" s="14"/>
    </row>
    <row r="105" spans="1:17" ht="15.75" customHeight="1">
      <c r="A105" s="4" t="s">
        <v>377</v>
      </c>
      <c r="B105" s="5" t="s">
        <v>111</v>
      </c>
      <c r="C105" s="5"/>
      <c r="D105" s="6" t="s">
        <v>378</v>
      </c>
      <c r="E105" s="7" t="s">
        <v>379</v>
      </c>
      <c r="F105" s="5">
        <v>24</v>
      </c>
      <c r="G105" s="31">
        <v>97099.75</v>
      </c>
      <c r="H105" s="31">
        <f t="shared" si="4"/>
        <v>2330394</v>
      </c>
      <c r="I105" s="31">
        <f t="shared" si="6"/>
        <v>1165197</v>
      </c>
      <c r="J105" s="5" t="s">
        <v>107</v>
      </c>
      <c r="K105" s="20" t="s">
        <v>108</v>
      </c>
      <c r="L105" s="17">
        <v>45153</v>
      </c>
      <c r="M105" s="17">
        <v>45882</v>
      </c>
      <c r="N105" s="11" t="s">
        <v>365</v>
      </c>
      <c r="O105" s="12" t="s">
        <v>25</v>
      </c>
      <c r="P105" s="13" t="s">
        <v>380</v>
      </c>
      <c r="Q105" s="14"/>
    </row>
    <row r="106" spans="1:17" ht="15.75" customHeight="1">
      <c r="A106" s="4" t="s">
        <v>381</v>
      </c>
      <c r="B106" s="5" t="s">
        <v>111</v>
      </c>
      <c r="C106" s="5"/>
      <c r="D106" s="6" t="s">
        <v>382</v>
      </c>
      <c r="E106" s="7" t="s">
        <v>383</v>
      </c>
      <c r="F106" s="5">
        <v>24</v>
      </c>
      <c r="G106" s="31">
        <v>51964.61</v>
      </c>
      <c r="H106" s="31">
        <f t="shared" si="4"/>
        <v>1247150.6400000001</v>
      </c>
      <c r="I106" s="31">
        <f t="shared" si="6"/>
        <v>623575.32000000007</v>
      </c>
      <c r="J106" s="5" t="s">
        <v>107</v>
      </c>
      <c r="K106" s="20" t="s">
        <v>108</v>
      </c>
      <c r="L106" s="17">
        <v>45153</v>
      </c>
      <c r="M106" s="17">
        <v>45883</v>
      </c>
      <c r="N106" s="11" t="s">
        <v>365</v>
      </c>
      <c r="O106" s="12" t="s">
        <v>25</v>
      </c>
      <c r="P106" s="13" t="s">
        <v>384</v>
      </c>
      <c r="Q106" s="14"/>
    </row>
    <row r="107" spans="1:17" ht="15.75" customHeight="1">
      <c r="A107" s="4" t="s">
        <v>385</v>
      </c>
      <c r="B107" s="5" t="s">
        <v>111</v>
      </c>
      <c r="C107" s="5"/>
      <c r="D107" s="6" t="s">
        <v>363</v>
      </c>
      <c r="E107" s="7" t="s">
        <v>386</v>
      </c>
      <c r="F107" s="5">
        <v>24</v>
      </c>
      <c r="G107" s="31">
        <v>13317.99</v>
      </c>
      <c r="H107" s="31">
        <f t="shared" si="4"/>
        <v>319631.76</v>
      </c>
      <c r="I107" s="31">
        <f t="shared" si="6"/>
        <v>159815.88</v>
      </c>
      <c r="J107" s="5" t="s">
        <v>107</v>
      </c>
      <c r="K107" s="20" t="s">
        <v>108</v>
      </c>
      <c r="L107" s="17">
        <v>45153</v>
      </c>
      <c r="M107" s="17">
        <v>45883</v>
      </c>
      <c r="N107" s="11" t="s">
        <v>365</v>
      </c>
      <c r="O107" s="12" t="s">
        <v>25</v>
      </c>
      <c r="P107" s="13" t="s">
        <v>387</v>
      </c>
      <c r="Q107" s="14"/>
    </row>
    <row r="108" spans="1:17" ht="15.75" customHeight="1">
      <c r="A108" s="4" t="s">
        <v>388</v>
      </c>
      <c r="B108" s="5" t="s">
        <v>111</v>
      </c>
      <c r="C108" s="5"/>
      <c r="D108" s="6" t="s">
        <v>389</v>
      </c>
      <c r="E108" s="7" t="s">
        <v>383</v>
      </c>
      <c r="F108" s="5">
        <v>24</v>
      </c>
      <c r="G108" s="31">
        <v>55606.29</v>
      </c>
      <c r="H108" s="31">
        <f t="shared" si="4"/>
        <v>1334550.96</v>
      </c>
      <c r="I108" s="31">
        <f t="shared" si="6"/>
        <v>667275.48</v>
      </c>
      <c r="J108" s="5" t="s">
        <v>107</v>
      </c>
      <c r="K108" s="20" t="s">
        <v>108</v>
      </c>
      <c r="L108" s="17">
        <v>45218</v>
      </c>
      <c r="M108" s="17">
        <v>45948</v>
      </c>
      <c r="N108" s="11" t="s">
        <v>365</v>
      </c>
      <c r="O108" s="12" t="s">
        <v>25</v>
      </c>
      <c r="P108" s="13" t="s">
        <v>390</v>
      </c>
      <c r="Q108" s="12" t="s">
        <v>391</v>
      </c>
    </row>
    <row r="109" spans="1:17" ht="15.75" customHeight="1">
      <c r="A109" s="4" t="s">
        <v>392</v>
      </c>
      <c r="B109" s="5" t="s">
        <v>111</v>
      </c>
      <c r="C109" s="5"/>
      <c r="D109" s="6" t="s">
        <v>393</v>
      </c>
      <c r="E109" s="7" t="s">
        <v>394</v>
      </c>
      <c r="F109" s="5">
        <v>24</v>
      </c>
      <c r="G109" s="31">
        <v>53682.080000000002</v>
      </c>
      <c r="H109" s="31">
        <f t="shared" si="4"/>
        <v>1288369.92</v>
      </c>
      <c r="I109" s="31">
        <f t="shared" si="6"/>
        <v>644184.96</v>
      </c>
      <c r="J109" s="5" t="s">
        <v>22</v>
      </c>
      <c r="K109" s="6" t="s">
        <v>23</v>
      </c>
      <c r="L109" s="10">
        <v>45509</v>
      </c>
      <c r="M109" s="41">
        <v>45595</v>
      </c>
      <c r="N109" s="11" t="s">
        <v>365</v>
      </c>
      <c r="O109" s="12" t="s">
        <v>25</v>
      </c>
      <c r="P109" s="13" t="s">
        <v>395</v>
      </c>
      <c r="Q109" s="14"/>
    </row>
    <row r="110" spans="1:17" ht="15.75" customHeight="1">
      <c r="A110" s="4" t="s">
        <v>396</v>
      </c>
      <c r="B110" s="5" t="s">
        <v>111</v>
      </c>
      <c r="C110" s="5"/>
      <c r="D110" s="6" t="s">
        <v>397</v>
      </c>
      <c r="E110" s="7" t="s">
        <v>398</v>
      </c>
      <c r="F110" s="5">
        <v>24</v>
      </c>
      <c r="G110" s="31">
        <v>43203.34</v>
      </c>
      <c r="H110" s="31">
        <f t="shared" si="4"/>
        <v>1036880.1599999999</v>
      </c>
      <c r="I110" s="31">
        <f t="shared" si="6"/>
        <v>518440.07999999996</v>
      </c>
      <c r="J110" s="5" t="s">
        <v>22</v>
      </c>
      <c r="K110" s="6" t="s">
        <v>23</v>
      </c>
      <c r="L110" s="10">
        <v>45509</v>
      </c>
      <c r="M110" s="41">
        <v>45595</v>
      </c>
      <c r="N110" s="11" t="s">
        <v>365</v>
      </c>
      <c r="O110" s="12" t="s">
        <v>25</v>
      </c>
      <c r="P110" s="13" t="s">
        <v>399</v>
      </c>
      <c r="Q110" s="14"/>
    </row>
    <row r="111" spans="1:17" ht="15.75" customHeight="1">
      <c r="A111" s="4" t="s">
        <v>400</v>
      </c>
      <c r="B111" s="5" t="s">
        <v>111</v>
      </c>
      <c r="C111" s="5"/>
      <c r="D111" s="6" t="s">
        <v>401</v>
      </c>
      <c r="E111" s="7" t="s">
        <v>386</v>
      </c>
      <c r="F111" s="5">
        <v>24</v>
      </c>
      <c r="G111" s="31">
        <v>4581.8599999999997</v>
      </c>
      <c r="H111" s="31">
        <f t="shared" si="4"/>
        <v>109964.63999999998</v>
      </c>
      <c r="I111" s="31">
        <f t="shared" si="6"/>
        <v>54982.319999999992</v>
      </c>
      <c r="J111" s="5" t="s">
        <v>68</v>
      </c>
      <c r="K111" s="6" t="s">
        <v>69</v>
      </c>
      <c r="L111" s="17">
        <v>44652</v>
      </c>
      <c r="M111" s="17">
        <v>45747</v>
      </c>
      <c r="N111" s="11" t="s">
        <v>365</v>
      </c>
      <c r="O111" s="12" t="s">
        <v>25</v>
      </c>
      <c r="P111" s="13" t="s">
        <v>402</v>
      </c>
      <c r="Q111" s="14"/>
    </row>
    <row r="112" spans="1:17" ht="15.75" customHeight="1">
      <c r="A112" s="4" t="s">
        <v>403</v>
      </c>
      <c r="B112" s="5" t="s">
        <v>111</v>
      </c>
      <c r="C112" s="5"/>
      <c r="D112" s="6" t="s">
        <v>404</v>
      </c>
      <c r="E112" s="7" t="s">
        <v>405</v>
      </c>
      <c r="F112" s="5">
        <v>24</v>
      </c>
      <c r="G112" s="31">
        <v>4581.8599999999997</v>
      </c>
      <c r="H112" s="31">
        <f t="shared" si="4"/>
        <v>109964.63999999998</v>
      </c>
      <c r="I112" s="31">
        <f t="shared" si="6"/>
        <v>54982.319999999992</v>
      </c>
      <c r="J112" s="5" t="s">
        <v>68</v>
      </c>
      <c r="K112" s="6" t="s">
        <v>69</v>
      </c>
      <c r="L112" s="17">
        <v>44652</v>
      </c>
      <c r="M112" s="17">
        <v>45747</v>
      </c>
      <c r="N112" s="11" t="s">
        <v>365</v>
      </c>
      <c r="O112" s="12" t="s">
        <v>25</v>
      </c>
      <c r="P112" s="13" t="s">
        <v>406</v>
      </c>
      <c r="Q112" s="14"/>
    </row>
    <row r="113" spans="1:17" ht="15.75" customHeight="1">
      <c r="A113" s="4" t="s">
        <v>407</v>
      </c>
      <c r="B113" s="5" t="s">
        <v>111</v>
      </c>
      <c r="C113" s="5"/>
      <c r="D113" s="34" t="s">
        <v>408</v>
      </c>
      <c r="E113" s="7" t="s">
        <v>398</v>
      </c>
      <c r="F113" s="5">
        <v>12</v>
      </c>
      <c r="G113" s="19">
        <v>127000</v>
      </c>
      <c r="H113" s="31">
        <f t="shared" si="4"/>
        <v>1524000</v>
      </c>
      <c r="I113" s="40">
        <f t="shared" ref="I113:I114" si="7">F113*G113</f>
        <v>1524000</v>
      </c>
      <c r="J113" s="5" t="s">
        <v>22</v>
      </c>
      <c r="K113" s="6" t="s">
        <v>23</v>
      </c>
      <c r="L113" s="10">
        <v>45509</v>
      </c>
      <c r="M113" s="41">
        <v>45595</v>
      </c>
      <c r="N113" s="11" t="s">
        <v>365</v>
      </c>
      <c r="O113" s="12" t="s">
        <v>25</v>
      </c>
      <c r="P113" s="13" t="s">
        <v>409</v>
      </c>
      <c r="Q113" s="14"/>
    </row>
    <row r="114" spans="1:17" ht="15.75" customHeight="1">
      <c r="A114" s="4" t="s">
        <v>410</v>
      </c>
      <c r="B114" s="5" t="s">
        <v>111</v>
      </c>
      <c r="C114" s="5"/>
      <c r="D114" s="34" t="s">
        <v>411</v>
      </c>
      <c r="E114" s="7" t="s">
        <v>412</v>
      </c>
      <c r="F114" s="5">
        <v>12</v>
      </c>
      <c r="G114" s="31">
        <v>239149.35</v>
      </c>
      <c r="H114" s="31">
        <f t="shared" si="4"/>
        <v>2869792.2</v>
      </c>
      <c r="I114" s="40">
        <f t="shared" si="7"/>
        <v>2869792.2</v>
      </c>
      <c r="J114" s="5" t="s">
        <v>22</v>
      </c>
      <c r="K114" s="6" t="s">
        <v>23</v>
      </c>
      <c r="L114" s="10">
        <v>45509</v>
      </c>
      <c r="M114" s="41">
        <v>45595</v>
      </c>
      <c r="N114" s="11" t="s">
        <v>365</v>
      </c>
      <c r="O114" s="12" t="s">
        <v>25</v>
      </c>
      <c r="P114" s="13" t="s">
        <v>413</v>
      </c>
      <c r="Q114" s="14"/>
    </row>
    <row r="115" spans="1:17" ht="15.75" customHeight="1">
      <c r="A115" s="4" t="s">
        <v>414</v>
      </c>
      <c r="B115" s="5" t="s">
        <v>111</v>
      </c>
      <c r="C115" s="5"/>
      <c r="D115" s="6" t="s">
        <v>415</v>
      </c>
      <c r="E115" s="7" t="s">
        <v>328</v>
      </c>
      <c r="F115" s="5">
        <v>12</v>
      </c>
      <c r="G115" s="31">
        <v>8561.65</v>
      </c>
      <c r="H115" s="31">
        <f>F115*G115</f>
        <v>102739.79999999999</v>
      </c>
      <c r="I115" s="31">
        <f>$G115*12</f>
        <v>102739.79999999999</v>
      </c>
      <c r="J115" s="15" t="s">
        <v>107</v>
      </c>
      <c r="K115" s="20" t="s">
        <v>108</v>
      </c>
      <c r="L115" s="17">
        <v>45658</v>
      </c>
      <c r="M115" s="17">
        <v>46022</v>
      </c>
      <c r="N115" s="11" t="s">
        <v>45</v>
      </c>
      <c r="O115" s="12" t="s">
        <v>25</v>
      </c>
      <c r="P115" s="13" t="s">
        <v>416</v>
      </c>
      <c r="Q115" s="14"/>
    </row>
    <row r="116" spans="1:17" ht="15.75" customHeight="1">
      <c r="A116" s="4" t="s">
        <v>417</v>
      </c>
      <c r="B116" s="5" t="s">
        <v>111</v>
      </c>
      <c r="C116" s="5"/>
      <c r="D116" s="6" t="s">
        <v>418</v>
      </c>
      <c r="E116" s="7" t="s">
        <v>328</v>
      </c>
      <c r="F116" s="5">
        <v>12</v>
      </c>
      <c r="G116" s="42">
        <v>49350</v>
      </c>
      <c r="H116" s="40">
        <f t="shared" ref="H116:I116" si="8">$G116*12</f>
        <v>592200</v>
      </c>
      <c r="I116" s="40">
        <f t="shared" si="8"/>
        <v>592200</v>
      </c>
      <c r="J116" s="5" t="s">
        <v>107</v>
      </c>
      <c r="K116" s="20" t="s">
        <v>108</v>
      </c>
      <c r="L116" s="17">
        <v>45658</v>
      </c>
      <c r="M116" s="17">
        <v>46022</v>
      </c>
      <c r="N116" s="11" t="s">
        <v>45</v>
      </c>
      <c r="O116" s="12" t="s">
        <v>25</v>
      </c>
      <c r="P116" s="13" t="s">
        <v>419</v>
      </c>
      <c r="Q116" s="14"/>
    </row>
    <row r="117" spans="1:17" ht="15.75" customHeight="1">
      <c r="A117" s="4" t="s">
        <v>420</v>
      </c>
      <c r="B117" s="5" t="s">
        <v>111</v>
      </c>
      <c r="C117" s="5"/>
      <c r="D117" s="6" t="s">
        <v>421</v>
      </c>
      <c r="E117" s="7" t="s">
        <v>328</v>
      </c>
      <c r="F117" s="5">
        <v>12</v>
      </c>
      <c r="G117" s="31">
        <v>965.91</v>
      </c>
      <c r="H117" s="40">
        <f t="shared" ref="H117:H118" si="9">$G117*12</f>
        <v>11590.92</v>
      </c>
      <c r="I117" s="40">
        <f t="shared" ref="I117:I121" si="10">G117*12</f>
        <v>11590.92</v>
      </c>
      <c r="J117" s="5" t="s">
        <v>107</v>
      </c>
      <c r="K117" s="20" t="s">
        <v>108</v>
      </c>
      <c r="L117" s="17">
        <v>45658</v>
      </c>
      <c r="M117" s="17">
        <v>46022</v>
      </c>
      <c r="N117" s="11" t="s">
        <v>45</v>
      </c>
      <c r="O117" s="12" t="s">
        <v>25</v>
      </c>
      <c r="P117" s="13" t="s">
        <v>422</v>
      </c>
      <c r="Q117" s="14"/>
    </row>
    <row r="118" spans="1:17" ht="15.75" customHeight="1">
      <c r="A118" s="4" t="s">
        <v>423</v>
      </c>
      <c r="B118" s="5" t="s">
        <v>111</v>
      </c>
      <c r="C118" s="5"/>
      <c r="D118" s="6" t="s">
        <v>424</v>
      </c>
      <c r="E118" s="7" t="s">
        <v>328</v>
      </c>
      <c r="F118" s="5">
        <v>12</v>
      </c>
      <c r="G118" s="31">
        <v>166.37</v>
      </c>
      <c r="H118" s="40">
        <f t="shared" si="9"/>
        <v>1996.44</v>
      </c>
      <c r="I118" s="40">
        <f t="shared" si="10"/>
        <v>1996.44</v>
      </c>
      <c r="J118" s="5" t="s">
        <v>107</v>
      </c>
      <c r="K118" s="20" t="s">
        <v>108</v>
      </c>
      <c r="L118" s="17">
        <v>45658</v>
      </c>
      <c r="M118" s="17">
        <v>46022</v>
      </c>
      <c r="N118" s="11" t="s">
        <v>45</v>
      </c>
      <c r="O118" s="12" t="s">
        <v>25</v>
      </c>
      <c r="P118" s="13" t="s">
        <v>425</v>
      </c>
      <c r="Q118" s="14"/>
    </row>
    <row r="119" spans="1:17" ht="15.75" customHeight="1">
      <c r="A119" s="4" t="s">
        <v>426</v>
      </c>
      <c r="B119" s="5" t="s">
        <v>111</v>
      </c>
      <c r="C119" s="5"/>
      <c r="D119" s="6" t="s">
        <v>427</v>
      </c>
      <c r="E119" s="7" t="s">
        <v>428</v>
      </c>
      <c r="F119" s="5">
        <v>12</v>
      </c>
      <c r="G119" s="31">
        <v>36242.19</v>
      </c>
      <c r="H119" s="40">
        <f t="shared" ref="H119:H120" si="11">G119*12</f>
        <v>434906.28</v>
      </c>
      <c r="I119" s="40">
        <f t="shared" si="10"/>
        <v>434906.28</v>
      </c>
      <c r="J119" s="5" t="s">
        <v>68</v>
      </c>
      <c r="K119" s="6" t="s">
        <v>69</v>
      </c>
      <c r="L119" s="17">
        <v>40542</v>
      </c>
      <c r="M119" s="17">
        <v>45959</v>
      </c>
      <c r="N119" s="11" t="s">
        <v>45</v>
      </c>
      <c r="O119" s="12" t="s">
        <v>25</v>
      </c>
      <c r="P119" s="13" t="s">
        <v>429</v>
      </c>
      <c r="Q119" s="14"/>
    </row>
    <row r="120" spans="1:17" ht="15.75" customHeight="1">
      <c r="A120" s="4" t="s">
        <v>430</v>
      </c>
      <c r="B120" s="5" t="s">
        <v>111</v>
      </c>
      <c r="C120" s="5"/>
      <c r="D120" s="6" t="s">
        <v>431</v>
      </c>
      <c r="E120" s="7" t="s">
        <v>428</v>
      </c>
      <c r="F120" s="5">
        <v>12</v>
      </c>
      <c r="G120" s="31">
        <v>12020.68</v>
      </c>
      <c r="H120" s="40">
        <f t="shared" si="11"/>
        <v>144248.16</v>
      </c>
      <c r="I120" s="40">
        <f t="shared" si="10"/>
        <v>144248.16</v>
      </c>
      <c r="J120" s="5" t="s">
        <v>68</v>
      </c>
      <c r="K120" s="6" t="s">
        <v>69</v>
      </c>
      <c r="L120" s="17">
        <v>40542</v>
      </c>
      <c r="M120" s="17">
        <v>45705</v>
      </c>
      <c r="N120" s="11" t="s">
        <v>45</v>
      </c>
      <c r="O120" s="12" t="s">
        <v>25</v>
      </c>
      <c r="P120" s="13" t="s">
        <v>432</v>
      </c>
      <c r="Q120" s="14"/>
    </row>
    <row r="121" spans="1:17" ht="15.75" customHeight="1">
      <c r="A121" s="4" t="s">
        <v>433</v>
      </c>
      <c r="B121" s="5" t="s">
        <v>111</v>
      </c>
      <c r="C121" s="5"/>
      <c r="D121" s="6" t="s">
        <v>434</v>
      </c>
      <c r="E121" s="7" t="s">
        <v>328</v>
      </c>
      <c r="F121" s="5">
        <v>12</v>
      </c>
      <c r="G121" s="31">
        <v>12004.14</v>
      </c>
      <c r="H121" s="40">
        <f>G121*F121</f>
        <v>144049.68</v>
      </c>
      <c r="I121" s="40">
        <f t="shared" si="10"/>
        <v>144049.68</v>
      </c>
      <c r="J121" s="5" t="s">
        <v>107</v>
      </c>
      <c r="K121" s="20" t="s">
        <v>108</v>
      </c>
      <c r="L121" s="17">
        <v>45658</v>
      </c>
      <c r="M121" s="17">
        <v>46022</v>
      </c>
      <c r="N121" s="11" t="s">
        <v>45</v>
      </c>
      <c r="O121" s="12" t="s">
        <v>25</v>
      </c>
      <c r="P121" s="13" t="s">
        <v>435</v>
      </c>
      <c r="Q121" s="14"/>
    </row>
    <row r="122" spans="1:17" ht="15.75" customHeight="1">
      <c r="A122" s="4" t="s">
        <v>436</v>
      </c>
      <c r="B122" s="5" t="s">
        <v>111</v>
      </c>
      <c r="C122" s="5"/>
      <c r="D122" s="43" t="s">
        <v>437</v>
      </c>
      <c r="E122" s="7" t="s">
        <v>438</v>
      </c>
      <c r="F122" s="5">
        <v>12</v>
      </c>
      <c r="G122" s="31">
        <f>H122/12</f>
        <v>228.33333333333334</v>
      </c>
      <c r="H122" s="44">
        <v>2740</v>
      </c>
      <c r="I122" s="44">
        <v>2740</v>
      </c>
      <c r="J122" s="5" t="s">
        <v>68</v>
      </c>
      <c r="K122" s="6" t="s">
        <v>69</v>
      </c>
      <c r="L122" s="17">
        <v>44126</v>
      </c>
      <c r="M122" s="17">
        <v>45951</v>
      </c>
      <c r="N122" s="11" t="s">
        <v>45</v>
      </c>
      <c r="O122" s="12" t="s">
        <v>25</v>
      </c>
      <c r="P122" s="13" t="s">
        <v>439</v>
      </c>
      <c r="Q122" s="14"/>
    </row>
    <row r="123" spans="1:17" ht="15.75" customHeight="1">
      <c r="A123" s="4" t="s">
        <v>440</v>
      </c>
      <c r="B123" s="5" t="s">
        <v>111</v>
      </c>
      <c r="C123" s="5"/>
      <c r="D123" s="6" t="s">
        <v>441</v>
      </c>
      <c r="E123" s="7" t="s">
        <v>438</v>
      </c>
      <c r="F123" s="15" t="s">
        <v>442</v>
      </c>
      <c r="G123" s="40">
        <v>38.92</v>
      </c>
      <c r="H123" s="31">
        <v>15879.36</v>
      </c>
      <c r="I123" s="9">
        <v>3000</v>
      </c>
      <c r="J123" s="5" t="s">
        <v>107</v>
      </c>
      <c r="K123" s="20" t="s">
        <v>108</v>
      </c>
      <c r="L123" s="17">
        <v>44781</v>
      </c>
      <c r="M123" s="17" t="s">
        <v>443</v>
      </c>
      <c r="N123" s="11" t="s">
        <v>45</v>
      </c>
      <c r="O123" s="12" t="s">
        <v>25</v>
      </c>
      <c r="P123" s="13" t="s">
        <v>444</v>
      </c>
      <c r="Q123" s="14"/>
    </row>
    <row r="124" spans="1:17" ht="15.75" customHeight="1">
      <c r="A124" s="4" t="s">
        <v>445</v>
      </c>
      <c r="B124" s="5" t="s">
        <v>111</v>
      </c>
      <c r="C124" s="5"/>
      <c r="D124" s="6" t="s">
        <v>446</v>
      </c>
      <c r="E124" s="7" t="s">
        <v>328</v>
      </c>
      <c r="F124" s="5">
        <v>12</v>
      </c>
      <c r="G124" s="19">
        <v>30.54</v>
      </c>
      <c r="H124" s="31">
        <v>4200</v>
      </c>
      <c r="I124" s="40">
        <f>30.54*12</f>
        <v>366.48</v>
      </c>
      <c r="J124" s="5" t="s">
        <v>107</v>
      </c>
      <c r="K124" s="20" t="s">
        <v>108</v>
      </c>
      <c r="L124" s="17">
        <v>44735</v>
      </c>
      <c r="M124" s="17">
        <v>46560</v>
      </c>
      <c r="N124" s="11" t="s">
        <v>45</v>
      </c>
      <c r="O124" s="12" t="s">
        <v>25</v>
      </c>
      <c r="P124" s="13" t="s">
        <v>447</v>
      </c>
      <c r="Q124" s="14"/>
    </row>
    <row r="125" spans="1:17" ht="15.75" customHeight="1">
      <c r="A125" s="4" t="s">
        <v>448</v>
      </c>
      <c r="B125" s="5" t="s">
        <v>111</v>
      </c>
      <c r="C125" s="5"/>
      <c r="D125" s="43" t="s">
        <v>449</v>
      </c>
      <c r="E125" s="7" t="s">
        <v>428</v>
      </c>
      <c r="F125" s="15">
        <v>24</v>
      </c>
      <c r="G125" s="31">
        <v>3430.61</v>
      </c>
      <c r="H125" s="31">
        <f>G125*24</f>
        <v>82334.64</v>
      </c>
      <c r="I125" s="40">
        <f>G125*12</f>
        <v>41167.32</v>
      </c>
      <c r="J125" s="5" t="s">
        <v>68</v>
      </c>
      <c r="K125" s="20" t="s">
        <v>69</v>
      </c>
      <c r="L125" s="17">
        <v>45091</v>
      </c>
      <c r="M125" s="17">
        <v>45821</v>
      </c>
      <c r="N125" s="11" t="s">
        <v>45</v>
      </c>
      <c r="O125" s="12" t="s">
        <v>25</v>
      </c>
      <c r="P125" s="13" t="s">
        <v>450</v>
      </c>
      <c r="Q125" s="14"/>
    </row>
    <row r="126" spans="1:17" ht="15.75" customHeight="1">
      <c r="A126" s="4" t="s">
        <v>451</v>
      </c>
      <c r="B126" s="5" t="s">
        <v>111</v>
      </c>
      <c r="C126" s="5"/>
      <c r="D126" s="34" t="s">
        <v>452</v>
      </c>
      <c r="E126" s="36" t="s">
        <v>428</v>
      </c>
      <c r="F126" s="37">
        <v>12</v>
      </c>
      <c r="G126" s="38">
        <f>H126/F126</f>
        <v>8736.65</v>
      </c>
      <c r="H126" s="45">
        <v>104839.8</v>
      </c>
      <c r="I126" s="45">
        <v>104839.8</v>
      </c>
      <c r="J126" s="5" t="s">
        <v>22</v>
      </c>
      <c r="K126" s="6" t="s">
        <v>23</v>
      </c>
      <c r="L126" s="17">
        <v>45550</v>
      </c>
      <c r="M126" s="17">
        <v>45914</v>
      </c>
      <c r="N126" s="11" t="s">
        <v>45</v>
      </c>
      <c r="O126" s="12" t="s">
        <v>25</v>
      </c>
      <c r="P126" s="13" t="s">
        <v>453</v>
      </c>
      <c r="Q126" s="14"/>
    </row>
    <row r="127" spans="1:17" ht="15.75" customHeight="1">
      <c r="A127" s="4" t="s">
        <v>454</v>
      </c>
      <c r="B127" s="5" t="s">
        <v>111</v>
      </c>
      <c r="C127" s="5"/>
      <c r="D127" s="6" t="s">
        <v>455</v>
      </c>
      <c r="E127" s="7" t="s">
        <v>428</v>
      </c>
      <c r="F127" s="5">
        <v>12</v>
      </c>
      <c r="G127" s="31">
        <v>618.67999999999995</v>
      </c>
      <c r="H127" s="40">
        <f t="shared" ref="H127:I127" si="12">$G127*12</f>
        <v>7424.16</v>
      </c>
      <c r="I127" s="40">
        <f t="shared" si="12"/>
        <v>7424.16</v>
      </c>
      <c r="J127" s="5" t="s">
        <v>68</v>
      </c>
      <c r="K127" s="6" t="s">
        <v>69</v>
      </c>
      <c r="L127" s="46">
        <v>44832</v>
      </c>
      <c r="M127" s="46">
        <v>45927</v>
      </c>
      <c r="N127" s="11" t="s">
        <v>45</v>
      </c>
      <c r="O127" s="12" t="s">
        <v>25</v>
      </c>
      <c r="P127" s="13" t="s">
        <v>456</v>
      </c>
      <c r="Q127" s="14"/>
    </row>
    <row r="128" spans="1:17" ht="15.75" customHeight="1">
      <c r="A128" s="4" t="s">
        <v>457</v>
      </c>
      <c r="B128" s="5" t="s">
        <v>111</v>
      </c>
      <c r="C128" s="5"/>
      <c r="D128" s="6" t="s">
        <v>458</v>
      </c>
      <c r="E128" s="7" t="s">
        <v>459</v>
      </c>
      <c r="F128" s="15">
        <v>12</v>
      </c>
      <c r="G128" s="42">
        <v>1418.94</v>
      </c>
      <c r="H128" s="31">
        <v>46128</v>
      </c>
      <c r="I128" s="31">
        <f t="shared" ref="I128:I130" si="13">G128*12</f>
        <v>17027.28</v>
      </c>
      <c r="J128" s="5" t="s">
        <v>107</v>
      </c>
      <c r="K128" s="20" t="s">
        <v>108</v>
      </c>
      <c r="L128" s="17">
        <v>45125</v>
      </c>
      <c r="M128" s="17">
        <v>46039</v>
      </c>
      <c r="N128" s="11" t="s">
        <v>45</v>
      </c>
      <c r="O128" s="12" t="s">
        <v>25</v>
      </c>
      <c r="P128" s="13" t="s">
        <v>460</v>
      </c>
      <c r="Q128" s="21" t="s">
        <v>461</v>
      </c>
    </row>
    <row r="129" spans="1:17" ht="15.75" customHeight="1">
      <c r="A129" s="4" t="s">
        <v>462</v>
      </c>
      <c r="B129" s="5" t="s">
        <v>111</v>
      </c>
      <c r="C129" s="5"/>
      <c r="D129" s="6" t="s">
        <v>463</v>
      </c>
      <c r="E129" s="7" t="s">
        <v>459</v>
      </c>
      <c r="F129" s="15">
        <v>12</v>
      </c>
      <c r="G129" s="42">
        <v>1500</v>
      </c>
      <c r="H129" s="31">
        <v>324437.55</v>
      </c>
      <c r="I129" s="31">
        <f t="shared" si="13"/>
        <v>18000</v>
      </c>
      <c r="J129" s="5" t="s">
        <v>107</v>
      </c>
      <c r="K129" s="20" t="s">
        <v>108</v>
      </c>
      <c r="L129" s="17">
        <v>44249</v>
      </c>
      <c r="M129" s="17">
        <v>45709</v>
      </c>
      <c r="N129" s="11" t="s">
        <v>45</v>
      </c>
      <c r="O129" s="12" t="s">
        <v>25</v>
      </c>
      <c r="P129" s="13" t="s">
        <v>464</v>
      </c>
      <c r="Q129" s="21" t="s">
        <v>461</v>
      </c>
    </row>
    <row r="130" spans="1:17" ht="15.75" customHeight="1">
      <c r="A130" s="4" t="s">
        <v>465</v>
      </c>
      <c r="B130" s="5" t="s">
        <v>111</v>
      </c>
      <c r="C130" s="5"/>
      <c r="D130" s="6" t="s">
        <v>466</v>
      </c>
      <c r="E130" s="7" t="s">
        <v>459</v>
      </c>
      <c r="F130" s="15">
        <v>12</v>
      </c>
      <c r="G130" s="42">
        <v>1234.8499999999999</v>
      </c>
      <c r="H130" s="31">
        <v>301003.2</v>
      </c>
      <c r="I130" s="31">
        <f t="shared" si="13"/>
        <v>14818.199999999999</v>
      </c>
      <c r="J130" s="5" t="s">
        <v>107</v>
      </c>
      <c r="K130" s="20" t="s">
        <v>108</v>
      </c>
      <c r="L130" s="17">
        <v>45412</v>
      </c>
      <c r="M130" s="17">
        <v>45776</v>
      </c>
      <c r="N130" s="11" t="s">
        <v>45</v>
      </c>
      <c r="O130" s="12" t="s">
        <v>25</v>
      </c>
      <c r="P130" s="13" t="s">
        <v>467</v>
      </c>
      <c r="Q130" s="21" t="s">
        <v>461</v>
      </c>
    </row>
    <row r="131" spans="1:17" ht="15.75" customHeight="1">
      <c r="A131" s="4" t="s">
        <v>468</v>
      </c>
      <c r="B131" s="5" t="s">
        <v>111</v>
      </c>
      <c r="C131" s="5"/>
      <c r="D131" s="6" t="s">
        <v>469</v>
      </c>
      <c r="E131" s="7" t="s">
        <v>328</v>
      </c>
      <c r="F131" s="37">
        <v>12</v>
      </c>
      <c r="G131" s="47">
        <f>I131/F131</f>
        <v>2177.11</v>
      </c>
      <c r="H131" s="47">
        <f t="shared" ref="H131:I131" si="14">2177.11*12</f>
        <v>26125.32</v>
      </c>
      <c r="I131" s="47">
        <f t="shared" si="14"/>
        <v>26125.32</v>
      </c>
      <c r="J131" s="5" t="s">
        <v>107</v>
      </c>
      <c r="K131" s="20" t="s">
        <v>108</v>
      </c>
      <c r="L131" s="17">
        <v>44237</v>
      </c>
      <c r="M131" s="17">
        <v>46062</v>
      </c>
      <c r="N131" s="11" t="s">
        <v>470</v>
      </c>
      <c r="O131" s="12" t="s">
        <v>25</v>
      </c>
      <c r="P131" s="13" t="s">
        <v>471</v>
      </c>
      <c r="Q131" s="14"/>
    </row>
    <row r="132" spans="1:17" ht="15.75" customHeight="1">
      <c r="A132" s="4" t="s">
        <v>472</v>
      </c>
      <c r="B132" s="15" t="s">
        <v>111</v>
      </c>
      <c r="C132" s="5"/>
      <c r="D132" s="20" t="s">
        <v>473</v>
      </c>
      <c r="E132" s="13" t="s">
        <v>21</v>
      </c>
      <c r="F132" s="15">
        <v>29</v>
      </c>
      <c r="G132" s="19">
        <v>1000</v>
      </c>
      <c r="H132" s="31">
        <f t="shared" ref="H132:H133" si="15">G132*F132</f>
        <v>29000</v>
      </c>
      <c r="I132" s="31">
        <f t="shared" ref="I132:I133" si="16">G132*F132</f>
        <v>29000</v>
      </c>
      <c r="J132" s="15" t="s">
        <v>22</v>
      </c>
      <c r="K132" s="6" t="s">
        <v>23</v>
      </c>
      <c r="L132" s="17">
        <v>45658</v>
      </c>
      <c r="M132" s="17">
        <v>46022</v>
      </c>
      <c r="N132" s="11" t="s">
        <v>52</v>
      </c>
      <c r="O132" s="12" t="s">
        <v>25</v>
      </c>
      <c r="P132" s="13" t="s">
        <v>474</v>
      </c>
      <c r="Q132" s="14"/>
    </row>
    <row r="133" spans="1:17" ht="15.75" customHeight="1">
      <c r="A133" s="4" t="s">
        <v>475</v>
      </c>
      <c r="B133" s="15" t="s">
        <v>111</v>
      </c>
      <c r="C133" s="5"/>
      <c r="D133" s="20" t="s">
        <v>476</v>
      </c>
      <c r="E133" s="13" t="s">
        <v>21</v>
      </c>
      <c r="F133" s="15">
        <v>157</v>
      </c>
      <c r="G133" s="19">
        <v>12000</v>
      </c>
      <c r="H133" s="31">
        <f t="shared" si="15"/>
        <v>1884000</v>
      </c>
      <c r="I133" s="31">
        <f t="shared" si="16"/>
        <v>1884000</v>
      </c>
      <c r="J133" s="15" t="s">
        <v>22</v>
      </c>
      <c r="K133" s="6" t="s">
        <v>23</v>
      </c>
      <c r="L133" s="17">
        <v>45658</v>
      </c>
      <c r="M133" s="17">
        <v>46022</v>
      </c>
      <c r="N133" s="11" t="s">
        <v>56</v>
      </c>
      <c r="O133" s="12" t="s">
        <v>57</v>
      </c>
      <c r="P133" s="13" t="s">
        <v>477</v>
      </c>
      <c r="Q133" s="14"/>
    </row>
    <row r="134" spans="1:17" ht="15.75" customHeight="1">
      <c r="A134" s="4" t="s">
        <v>478</v>
      </c>
      <c r="B134" s="5" t="s">
        <v>479</v>
      </c>
      <c r="C134" s="5"/>
      <c r="D134" s="6" t="s">
        <v>480</v>
      </c>
      <c r="E134" s="7" t="s">
        <v>44</v>
      </c>
      <c r="F134" s="5">
        <v>1</v>
      </c>
      <c r="G134" s="9">
        <v>270000</v>
      </c>
      <c r="H134" s="9">
        <v>270000</v>
      </c>
      <c r="I134" s="9">
        <v>270000</v>
      </c>
      <c r="J134" s="5" t="s">
        <v>22</v>
      </c>
      <c r="K134" s="6" t="s">
        <v>23</v>
      </c>
      <c r="L134" s="10">
        <v>45575</v>
      </c>
      <c r="M134" s="10">
        <v>47176</v>
      </c>
      <c r="N134" s="11" t="s">
        <v>481</v>
      </c>
      <c r="O134" s="12" t="s">
        <v>482</v>
      </c>
      <c r="P134" s="13" t="s">
        <v>483</v>
      </c>
      <c r="Q134" s="14"/>
    </row>
    <row r="135" spans="1:17" ht="15.75" customHeight="1">
      <c r="A135" s="4" t="s">
        <v>484</v>
      </c>
      <c r="B135" s="5" t="s">
        <v>479</v>
      </c>
      <c r="C135" s="5"/>
      <c r="D135" s="34" t="s">
        <v>485</v>
      </c>
      <c r="E135" s="7" t="s">
        <v>21</v>
      </c>
      <c r="F135" s="15">
        <v>1</v>
      </c>
      <c r="G135" s="48">
        <v>302.39999999999998</v>
      </c>
      <c r="H135" s="48">
        <f>F135*G135</f>
        <v>302.39999999999998</v>
      </c>
      <c r="I135" s="48">
        <f t="shared" ref="I135:I136" si="17">G135*F135</f>
        <v>302.39999999999998</v>
      </c>
      <c r="J135" s="5" t="s">
        <v>22</v>
      </c>
      <c r="K135" s="6" t="s">
        <v>486</v>
      </c>
      <c r="L135" s="17">
        <v>45689</v>
      </c>
      <c r="M135" s="17">
        <v>45689</v>
      </c>
      <c r="N135" s="11" t="s">
        <v>24</v>
      </c>
      <c r="O135" s="12" t="s">
        <v>25</v>
      </c>
      <c r="P135" s="13" t="s">
        <v>487</v>
      </c>
      <c r="Q135" s="14"/>
    </row>
    <row r="136" spans="1:17" ht="15.75" customHeight="1">
      <c r="A136" s="4" t="s">
        <v>488</v>
      </c>
      <c r="B136" s="5" t="s">
        <v>479</v>
      </c>
      <c r="C136" s="5"/>
      <c r="D136" s="20" t="s">
        <v>489</v>
      </c>
      <c r="E136" s="7" t="s">
        <v>21</v>
      </c>
      <c r="F136" s="5">
        <v>1</v>
      </c>
      <c r="G136" s="9">
        <v>1092.07</v>
      </c>
      <c r="H136" s="9">
        <v>1092.07</v>
      </c>
      <c r="I136" s="9">
        <f t="shared" si="17"/>
        <v>1092.07</v>
      </c>
      <c r="J136" s="5" t="s">
        <v>22</v>
      </c>
      <c r="K136" s="6" t="s">
        <v>486</v>
      </c>
      <c r="L136" s="17">
        <v>45689</v>
      </c>
      <c r="M136" s="17">
        <v>45689</v>
      </c>
      <c r="N136" s="11" t="s">
        <v>24</v>
      </c>
      <c r="O136" s="12" t="s">
        <v>25</v>
      </c>
      <c r="P136" s="13" t="s">
        <v>490</v>
      </c>
      <c r="Q136" s="14"/>
    </row>
    <row r="137" spans="1:17" ht="15.75" customHeight="1">
      <c r="A137" s="4" t="s">
        <v>491</v>
      </c>
      <c r="B137" s="15" t="s">
        <v>479</v>
      </c>
      <c r="C137" s="5"/>
      <c r="D137" s="21" t="s">
        <v>492</v>
      </c>
      <c r="E137" s="13" t="s">
        <v>21</v>
      </c>
      <c r="F137" s="15">
        <v>1</v>
      </c>
      <c r="G137" s="49">
        <v>350000</v>
      </c>
      <c r="H137" s="49">
        <v>350000</v>
      </c>
      <c r="I137" s="49">
        <v>350000</v>
      </c>
      <c r="J137" s="15" t="s">
        <v>22</v>
      </c>
      <c r="K137" s="20" t="s">
        <v>493</v>
      </c>
      <c r="L137" s="10">
        <v>45688</v>
      </c>
      <c r="M137" s="15" t="s">
        <v>494</v>
      </c>
      <c r="N137" s="11" t="s">
        <v>45</v>
      </c>
      <c r="O137" s="12" t="s">
        <v>482</v>
      </c>
      <c r="P137" s="13" t="s">
        <v>495</v>
      </c>
      <c r="Q137" s="21"/>
    </row>
    <row r="138" spans="1:17" ht="15.75" customHeight="1">
      <c r="A138" s="4" t="s">
        <v>496</v>
      </c>
      <c r="B138" s="5" t="s">
        <v>479</v>
      </c>
      <c r="C138" s="5"/>
      <c r="D138" s="32" t="s">
        <v>497</v>
      </c>
      <c r="E138" s="7" t="s">
        <v>44</v>
      </c>
      <c r="F138" s="5">
        <v>1</v>
      </c>
      <c r="G138" s="9">
        <v>11995.25</v>
      </c>
      <c r="H138" s="8">
        <f>G138*F138</f>
        <v>11995.25</v>
      </c>
      <c r="I138" s="48">
        <v>11995.25</v>
      </c>
      <c r="J138" s="5" t="s">
        <v>68</v>
      </c>
      <c r="K138" s="6" t="s">
        <v>69</v>
      </c>
      <c r="L138" s="17">
        <v>45933</v>
      </c>
      <c r="M138" s="17">
        <v>46297</v>
      </c>
      <c r="N138" s="11" t="s">
        <v>45</v>
      </c>
      <c r="O138" s="12" t="s">
        <v>25</v>
      </c>
      <c r="P138" s="13" t="s">
        <v>498</v>
      </c>
      <c r="Q138" s="14"/>
    </row>
    <row r="139" spans="1:17" ht="15.75" customHeight="1">
      <c r="A139" s="4" t="s">
        <v>499</v>
      </c>
      <c r="B139" s="5" t="s">
        <v>479</v>
      </c>
      <c r="C139" s="5"/>
      <c r="D139" s="32" t="s">
        <v>500</v>
      </c>
      <c r="E139" s="33" t="s">
        <v>428</v>
      </c>
      <c r="F139" s="50">
        <v>1</v>
      </c>
      <c r="G139" s="51">
        <v>420</v>
      </c>
      <c r="H139" s="51">
        <v>420</v>
      </c>
      <c r="I139" s="52">
        <v>420</v>
      </c>
      <c r="J139" s="5" t="s">
        <v>68</v>
      </c>
      <c r="K139" s="6" t="s">
        <v>69</v>
      </c>
      <c r="L139" s="17">
        <v>45949</v>
      </c>
      <c r="M139" s="17">
        <v>46313</v>
      </c>
      <c r="N139" s="11" t="s">
        <v>45</v>
      </c>
      <c r="O139" s="12" t="s">
        <v>25</v>
      </c>
      <c r="P139" s="13" t="s">
        <v>501</v>
      </c>
      <c r="Q139" s="14"/>
    </row>
    <row r="140" spans="1:17" ht="15.75" customHeight="1">
      <c r="A140" s="4" t="s">
        <v>502</v>
      </c>
      <c r="B140" s="5" t="s">
        <v>479</v>
      </c>
      <c r="C140" s="5"/>
      <c r="D140" s="32" t="s">
        <v>503</v>
      </c>
      <c r="E140" s="53" t="s">
        <v>44</v>
      </c>
      <c r="F140" s="50">
        <v>1</v>
      </c>
      <c r="G140" s="52">
        <v>1420.99</v>
      </c>
      <c r="H140" s="52">
        <v>1420.99</v>
      </c>
      <c r="I140" s="52">
        <v>1420.99</v>
      </c>
      <c r="J140" s="5" t="s">
        <v>68</v>
      </c>
      <c r="K140" s="6" t="s">
        <v>69</v>
      </c>
      <c r="L140" s="17">
        <v>46004</v>
      </c>
      <c r="M140" s="17">
        <v>46368</v>
      </c>
      <c r="N140" s="11" t="s">
        <v>45</v>
      </c>
      <c r="O140" s="12" t="s">
        <v>25</v>
      </c>
      <c r="P140" s="13" t="s">
        <v>504</v>
      </c>
      <c r="Q140" s="14"/>
    </row>
    <row r="141" spans="1:17" ht="15.75" customHeight="1">
      <c r="A141" s="4" t="s">
        <v>505</v>
      </c>
      <c r="B141" s="5" t="s">
        <v>479</v>
      </c>
      <c r="C141" s="5"/>
      <c r="D141" s="32" t="s">
        <v>506</v>
      </c>
      <c r="E141" s="13" t="s">
        <v>44</v>
      </c>
      <c r="F141" s="5">
        <v>1</v>
      </c>
      <c r="G141" s="48">
        <v>131254.53</v>
      </c>
      <c r="H141" s="8">
        <f>G141*F141</f>
        <v>131254.53</v>
      </c>
      <c r="I141" s="48">
        <v>131254.53</v>
      </c>
      <c r="J141" s="5" t="s">
        <v>22</v>
      </c>
      <c r="K141" s="6" t="s">
        <v>23</v>
      </c>
      <c r="L141" s="17">
        <v>45677</v>
      </c>
      <c r="M141" s="17">
        <v>46041</v>
      </c>
      <c r="N141" s="11" t="s">
        <v>45</v>
      </c>
      <c r="O141" s="12" t="s">
        <v>25</v>
      </c>
      <c r="P141" s="13" t="s">
        <v>507</v>
      </c>
      <c r="Q141" s="14"/>
    </row>
    <row r="142" spans="1:17" ht="15.75" customHeight="1">
      <c r="A142" s="4" t="s">
        <v>508</v>
      </c>
      <c r="B142" s="5" t="s">
        <v>479</v>
      </c>
      <c r="C142" s="5"/>
      <c r="D142" s="6" t="s">
        <v>509</v>
      </c>
      <c r="E142" s="13" t="s">
        <v>510</v>
      </c>
      <c r="F142" s="5">
        <v>1</v>
      </c>
      <c r="G142" s="48" t="s">
        <v>511</v>
      </c>
      <c r="H142" s="48" t="s">
        <v>511</v>
      </c>
      <c r="I142" s="48">
        <v>289263.52</v>
      </c>
      <c r="J142" s="5" t="s">
        <v>107</v>
      </c>
      <c r="K142" s="20" t="s">
        <v>108</v>
      </c>
      <c r="L142" s="17" t="s">
        <v>512</v>
      </c>
      <c r="M142" s="17">
        <v>48288</v>
      </c>
      <c r="N142" s="11" t="s">
        <v>45</v>
      </c>
      <c r="O142" s="12" t="s">
        <v>482</v>
      </c>
      <c r="P142" s="13" t="s">
        <v>513</v>
      </c>
      <c r="Q142" s="14"/>
    </row>
    <row r="143" spans="1:17" ht="15.75" customHeight="1">
      <c r="A143" s="4" t="s">
        <v>514</v>
      </c>
      <c r="B143" s="5" t="s">
        <v>479</v>
      </c>
      <c r="C143" s="5"/>
      <c r="D143" s="6" t="s">
        <v>515</v>
      </c>
      <c r="E143" s="13" t="s">
        <v>516</v>
      </c>
      <c r="F143" s="5">
        <v>1</v>
      </c>
      <c r="G143" s="49">
        <v>4000000</v>
      </c>
      <c r="H143" s="49">
        <v>4000000</v>
      </c>
      <c r="I143" s="48">
        <v>3272000</v>
      </c>
      <c r="J143" s="15" t="s">
        <v>68</v>
      </c>
      <c r="K143" s="6" t="s">
        <v>486</v>
      </c>
      <c r="L143" s="17">
        <v>45689</v>
      </c>
      <c r="M143" s="17">
        <v>46022</v>
      </c>
      <c r="N143" s="11" t="s">
        <v>45</v>
      </c>
      <c r="O143" s="12" t="s">
        <v>482</v>
      </c>
      <c r="P143" s="13" t="s">
        <v>517</v>
      </c>
      <c r="Q143" s="21" t="s">
        <v>518</v>
      </c>
    </row>
    <row r="144" spans="1:17" ht="15.75" customHeight="1">
      <c r="A144" s="4" t="s">
        <v>519</v>
      </c>
      <c r="B144" s="5" t="s">
        <v>479</v>
      </c>
      <c r="C144" s="5"/>
      <c r="D144" s="6" t="s">
        <v>520</v>
      </c>
      <c r="E144" s="33" t="s">
        <v>428</v>
      </c>
      <c r="F144" s="50">
        <v>12</v>
      </c>
      <c r="G144" s="9">
        <f>I144/12</f>
        <v>24425.354166666668</v>
      </c>
      <c r="H144" s="54">
        <f>G144*F144</f>
        <v>293104.25</v>
      </c>
      <c r="I144" s="54">
        <v>293104.25</v>
      </c>
      <c r="J144" s="15" t="s">
        <v>22</v>
      </c>
      <c r="K144" s="20" t="s">
        <v>23</v>
      </c>
      <c r="L144" s="17">
        <v>45948</v>
      </c>
      <c r="M144" s="17">
        <v>46312</v>
      </c>
      <c r="N144" s="11" t="s">
        <v>45</v>
      </c>
      <c r="O144" s="12" t="s">
        <v>482</v>
      </c>
      <c r="P144" s="13" t="s">
        <v>521</v>
      </c>
      <c r="Q144" s="14"/>
    </row>
    <row r="145" spans="1:17" ht="15.75" customHeight="1">
      <c r="A145" s="4" t="s">
        <v>522</v>
      </c>
      <c r="B145" s="5" t="s">
        <v>479</v>
      </c>
      <c r="C145" s="5"/>
      <c r="D145" s="6" t="s">
        <v>523</v>
      </c>
      <c r="E145" s="13" t="s">
        <v>44</v>
      </c>
      <c r="F145" s="50">
        <v>1</v>
      </c>
      <c r="G145" s="54">
        <v>50000</v>
      </c>
      <c r="H145" s="54">
        <v>50000</v>
      </c>
      <c r="I145" s="54">
        <v>50000</v>
      </c>
      <c r="J145" s="5" t="s">
        <v>107</v>
      </c>
      <c r="K145" s="20" t="s">
        <v>108</v>
      </c>
      <c r="L145" s="17" t="s">
        <v>512</v>
      </c>
      <c r="M145" s="17">
        <v>46960</v>
      </c>
      <c r="N145" s="55" t="s">
        <v>470</v>
      </c>
      <c r="O145" s="12" t="s">
        <v>482</v>
      </c>
      <c r="P145" s="13" t="s">
        <v>524</v>
      </c>
      <c r="Q145" s="14"/>
    </row>
    <row r="146" spans="1:17" ht="15.75" customHeight="1">
      <c r="A146" s="4" t="s">
        <v>525</v>
      </c>
      <c r="B146" s="15" t="s">
        <v>479</v>
      </c>
      <c r="C146" s="5"/>
      <c r="D146" s="21" t="s">
        <v>526</v>
      </c>
      <c r="E146" s="13" t="s">
        <v>44</v>
      </c>
      <c r="F146" s="15">
        <v>1</v>
      </c>
      <c r="G146" s="49">
        <v>3000000</v>
      </c>
      <c r="H146" s="49">
        <v>3000000</v>
      </c>
      <c r="I146" s="49">
        <v>150000</v>
      </c>
      <c r="J146" s="15" t="s">
        <v>22</v>
      </c>
      <c r="K146" s="20" t="s">
        <v>493</v>
      </c>
      <c r="L146" s="10">
        <v>45945</v>
      </c>
      <c r="M146" s="17">
        <v>46022</v>
      </c>
      <c r="N146" s="11" t="s">
        <v>527</v>
      </c>
      <c r="O146" s="12" t="s">
        <v>482</v>
      </c>
      <c r="P146" s="13" t="s">
        <v>528</v>
      </c>
      <c r="Q146" s="21" t="s">
        <v>529</v>
      </c>
    </row>
    <row r="147" spans="1:17" ht="15.75" customHeight="1">
      <c r="A147" s="4" t="s">
        <v>530</v>
      </c>
      <c r="B147" s="15" t="s">
        <v>531</v>
      </c>
      <c r="C147" s="5"/>
      <c r="D147" s="56" t="s">
        <v>532</v>
      </c>
      <c r="E147" s="57" t="s">
        <v>21</v>
      </c>
      <c r="F147" s="58">
        <v>1</v>
      </c>
      <c r="G147" s="9">
        <v>500000</v>
      </c>
      <c r="H147" s="9">
        <v>500000</v>
      </c>
      <c r="I147" s="9">
        <v>500000</v>
      </c>
      <c r="J147" s="15" t="s">
        <v>22</v>
      </c>
      <c r="K147" s="20" t="s">
        <v>533</v>
      </c>
      <c r="L147" s="59">
        <v>45757</v>
      </c>
      <c r="M147" s="60">
        <v>45818</v>
      </c>
      <c r="N147" s="11" t="s">
        <v>534</v>
      </c>
      <c r="O147" s="12" t="s">
        <v>57</v>
      </c>
      <c r="P147" s="13" t="s">
        <v>535</v>
      </c>
      <c r="Q147" s="14"/>
    </row>
    <row r="148" spans="1:17" ht="15.75" customHeight="1">
      <c r="A148" s="4" t="s">
        <v>536</v>
      </c>
      <c r="B148" s="15" t="s">
        <v>531</v>
      </c>
      <c r="C148" s="5"/>
      <c r="D148" s="56" t="s">
        <v>537</v>
      </c>
      <c r="E148" s="57" t="s">
        <v>21</v>
      </c>
      <c r="F148" s="58">
        <v>1</v>
      </c>
      <c r="G148" s="9">
        <v>3319786</v>
      </c>
      <c r="H148" s="9">
        <v>3319786</v>
      </c>
      <c r="I148" s="9">
        <v>3319786</v>
      </c>
      <c r="J148" s="15" t="s">
        <v>22</v>
      </c>
      <c r="K148" s="20" t="s">
        <v>533</v>
      </c>
      <c r="L148" s="59">
        <v>45757</v>
      </c>
      <c r="M148" s="60">
        <v>45818</v>
      </c>
      <c r="N148" s="11" t="s">
        <v>538</v>
      </c>
      <c r="O148" s="12" t="s">
        <v>57</v>
      </c>
      <c r="P148" s="13" t="s">
        <v>539</v>
      </c>
      <c r="Q148" s="61"/>
    </row>
    <row r="149" spans="1:17" ht="15.75" customHeight="1">
      <c r="A149" s="4" t="s">
        <v>540</v>
      </c>
      <c r="B149" s="15" t="s">
        <v>531</v>
      </c>
      <c r="C149" s="5"/>
      <c r="D149" s="56" t="s">
        <v>541</v>
      </c>
      <c r="E149" s="57" t="s">
        <v>21</v>
      </c>
      <c r="F149" s="58">
        <v>1</v>
      </c>
      <c r="G149" s="62">
        <v>1200000</v>
      </c>
      <c r="H149" s="62">
        <v>1200000</v>
      </c>
      <c r="I149" s="62">
        <v>900000</v>
      </c>
      <c r="J149" s="15" t="s">
        <v>22</v>
      </c>
      <c r="K149" s="20" t="s">
        <v>493</v>
      </c>
      <c r="L149" s="59">
        <v>45787</v>
      </c>
      <c r="M149" s="60">
        <v>45879</v>
      </c>
      <c r="N149" s="11" t="s">
        <v>481</v>
      </c>
      <c r="O149" s="12" t="s">
        <v>57</v>
      </c>
      <c r="P149" s="13" t="s">
        <v>542</v>
      </c>
      <c r="Q149" s="14"/>
    </row>
    <row r="150" spans="1:17" ht="15.75" customHeight="1">
      <c r="A150" s="4" t="s">
        <v>543</v>
      </c>
      <c r="B150" s="5" t="s">
        <v>531</v>
      </c>
      <c r="C150" s="5"/>
      <c r="D150" s="6" t="s">
        <v>544</v>
      </c>
      <c r="E150" s="7" t="s">
        <v>21</v>
      </c>
      <c r="F150" s="15">
        <v>5600</v>
      </c>
      <c r="G150" s="9">
        <v>13</v>
      </c>
      <c r="H150" s="9">
        <f>F150*G150</f>
        <v>72800</v>
      </c>
      <c r="I150" s="9">
        <v>72800</v>
      </c>
      <c r="J150" s="15" t="s">
        <v>107</v>
      </c>
      <c r="K150" s="20" t="s">
        <v>108</v>
      </c>
      <c r="L150" s="10">
        <v>45566</v>
      </c>
      <c r="M150" s="63">
        <v>45838</v>
      </c>
      <c r="N150" s="12" t="s">
        <v>545</v>
      </c>
      <c r="O150" s="12" t="s">
        <v>57</v>
      </c>
      <c r="P150" s="13" t="s">
        <v>546</v>
      </c>
      <c r="Q150" s="14"/>
    </row>
    <row r="151" spans="1:17" ht="15.75" customHeight="1">
      <c r="A151" s="4" t="s">
        <v>547</v>
      </c>
      <c r="B151" s="5" t="s">
        <v>531</v>
      </c>
      <c r="C151" s="5" t="s">
        <v>548</v>
      </c>
      <c r="D151" s="6" t="s">
        <v>549</v>
      </c>
      <c r="E151" s="7" t="s">
        <v>21</v>
      </c>
      <c r="F151" s="15">
        <v>12900</v>
      </c>
      <c r="G151" s="9">
        <v>207.951317829457</v>
      </c>
      <c r="H151" s="8">
        <v>2682572</v>
      </c>
      <c r="I151" s="9">
        <v>527200</v>
      </c>
      <c r="J151" s="5" t="s">
        <v>22</v>
      </c>
      <c r="K151" s="6" t="s">
        <v>23</v>
      </c>
      <c r="L151" s="17">
        <v>45931</v>
      </c>
      <c r="M151" s="17">
        <v>46295</v>
      </c>
      <c r="N151" s="12" t="s">
        <v>545</v>
      </c>
      <c r="O151" s="12" t="s">
        <v>57</v>
      </c>
      <c r="P151" s="13" t="s">
        <v>550</v>
      </c>
      <c r="Q151" s="14"/>
    </row>
    <row r="152" spans="1:17" ht="15.75" customHeight="1">
      <c r="A152" s="4" t="s">
        <v>551</v>
      </c>
      <c r="B152" s="5" t="s">
        <v>531</v>
      </c>
      <c r="C152" s="5" t="s">
        <v>552</v>
      </c>
      <c r="D152" s="6" t="s">
        <v>553</v>
      </c>
      <c r="E152" s="7" t="s">
        <v>44</v>
      </c>
      <c r="F152" s="5">
        <v>3</v>
      </c>
      <c r="G152" s="8">
        <f>128190/3</f>
        <v>42730</v>
      </c>
      <c r="H152" s="8">
        <f t="shared" ref="H152:H153" si="18">G152*F152</f>
        <v>128190</v>
      </c>
      <c r="I152" s="8">
        <v>128190</v>
      </c>
      <c r="J152" s="5" t="s">
        <v>22</v>
      </c>
      <c r="K152" s="6" t="s">
        <v>486</v>
      </c>
      <c r="L152" s="17">
        <v>45689</v>
      </c>
      <c r="M152" s="17">
        <v>46022</v>
      </c>
      <c r="N152" s="12" t="s">
        <v>45</v>
      </c>
      <c r="O152" s="12" t="s">
        <v>57</v>
      </c>
      <c r="P152" s="13" t="s">
        <v>554</v>
      </c>
      <c r="Q152" s="14"/>
    </row>
    <row r="153" spans="1:17" ht="15.75" customHeight="1">
      <c r="A153" s="4" t="s">
        <v>555</v>
      </c>
      <c r="B153" s="5" t="s">
        <v>531</v>
      </c>
      <c r="C153" s="5" t="s">
        <v>556</v>
      </c>
      <c r="D153" s="6" t="s">
        <v>557</v>
      </c>
      <c r="E153" s="13" t="s">
        <v>44</v>
      </c>
      <c r="F153" s="15">
        <v>1</v>
      </c>
      <c r="G153" s="8">
        <v>64743.76</v>
      </c>
      <c r="H153" s="8">
        <f t="shared" si="18"/>
        <v>64743.76</v>
      </c>
      <c r="I153" s="8">
        <f>G153*F153</f>
        <v>64743.76</v>
      </c>
      <c r="J153" s="5" t="s">
        <v>22</v>
      </c>
      <c r="K153" s="6" t="s">
        <v>486</v>
      </c>
      <c r="L153" s="17">
        <v>45689</v>
      </c>
      <c r="M153" s="17">
        <v>46022</v>
      </c>
      <c r="N153" s="12" t="s">
        <v>45</v>
      </c>
      <c r="O153" s="12" t="s">
        <v>57</v>
      </c>
      <c r="P153" s="13" t="s">
        <v>558</v>
      </c>
      <c r="Q153" s="14"/>
    </row>
    <row r="154" spans="1:17" ht="15.75" customHeight="1">
      <c r="A154" s="4" t="s">
        <v>559</v>
      </c>
      <c r="B154" s="5" t="s">
        <v>531</v>
      </c>
      <c r="C154" s="5" t="s">
        <v>560</v>
      </c>
      <c r="D154" s="6" t="s">
        <v>561</v>
      </c>
      <c r="E154" s="13" t="s">
        <v>44</v>
      </c>
      <c r="F154" s="15">
        <v>1</v>
      </c>
      <c r="G154" s="8">
        <f t="shared" ref="G154:G156" si="19">H154/F154</f>
        <v>248353.5</v>
      </c>
      <c r="H154" s="8">
        <v>248353.5</v>
      </c>
      <c r="I154" s="9">
        <v>16066.24</v>
      </c>
      <c r="J154" s="5" t="s">
        <v>22</v>
      </c>
      <c r="K154" s="6" t="s">
        <v>486</v>
      </c>
      <c r="L154" s="17">
        <v>45717</v>
      </c>
      <c r="M154" s="17">
        <v>45838</v>
      </c>
      <c r="N154" s="12" t="s">
        <v>45</v>
      </c>
      <c r="O154" s="12" t="s">
        <v>57</v>
      </c>
      <c r="P154" s="13" t="s">
        <v>562</v>
      </c>
      <c r="Q154" s="14"/>
    </row>
    <row r="155" spans="1:17" ht="15.75" customHeight="1">
      <c r="A155" s="4" t="s">
        <v>563</v>
      </c>
      <c r="B155" s="5" t="s">
        <v>531</v>
      </c>
      <c r="C155" s="5" t="s">
        <v>564</v>
      </c>
      <c r="D155" s="6" t="s">
        <v>565</v>
      </c>
      <c r="E155" s="7" t="s">
        <v>428</v>
      </c>
      <c r="F155" s="5">
        <v>12</v>
      </c>
      <c r="G155" s="8">
        <f t="shared" si="19"/>
        <v>32416.666666666668</v>
      </c>
      <c r="H155" s="8">
        <v>389000</v>
      </c>
      <c r="I155" s="9">
        <v>1000</v>
      </c>
      <c r="J155" s="5" t="s">
        <v>22</v>
      </c>
      <c r="K155" s="6" t="s">
        <v>486</v>
      </c>
      <c r="L155" s="17">
        <v>45717</v>
      </c>
      <c r="M155" s="17">
        <v>46081</v>
      </c>
      <c r="N155" s="12" t="s">
        <v>45</v>
      </c>
      <c r="O155" s="12" t="s">
        <v>57</v>
      </c>
      <c r="P155" s="13" t="s">
        <v>566</v>
      </c>
      <c r="Q155" s="12" t="s">
        <v>567</v>
      </c>
    </row>
    <row r="156" spans="1:17" ht="15.75" customHeight="1">
      <c r="A156" s="4" t="s">
        <v>568</v>
      </c>
      <c r="B156" s="5" t="s">
        <v>531</v>
      </c>
      <c r="C156" s="5" t="s">
        <v>569</v>
      </c>
      <c r="D156" s="6" t="s">
        <v>570</v>
      </c>
      <c r="E156" s="7" t="s">
        <v>428</v>
      </c>
      <c r="F156" s="5">
        <v>15</v>
      </c>
      <c r="G156" s="8">
        <f t="shared" si="19"/>
        <v>24000</v>
      </c>
      <c r="H156" s="8">
        <v>360000</v>
      </c>
      <c r="I156" s="8">
        <f>G156*12</f>
        <v>288000</v>
      </c>
      <c r="J156" s="5" t="s">
        <v>22</v>
      </c>
      <c r="K156" s="6" t="s">
        <v>486</v>
      </c>
      <c r="L156" s="17">
        <v>45566</v>
      </c>
      <c r="M156" s="17">
        <v>46022</v>
      </c>
      <c r="N156" s="12" t="s">
        <v>45</v>
      </c>
      <c r="O156" s="12" t="s">
        <v>57</v>
      </c>
      <c r="P156" s="13" t="s">
        <v>571</v>
      </c>
      <c r="Q156" s="14"/>
    </row>
    <row r="157" spans="1:17" ht="15.75" customHeight="1">
      <c r="A157" s="4" t="s">
        <v>572</v>
      </c>
      <c r="B157" s="5" t="s">
        <v>531</v>
      </c>
      <c r="C157" s="5" t="s">
        <v>573</v>
      </c>
      <c r="D157" s="6" t="s">
        <v>574</v>
      </c>
      <c r="E157" s="7" t="s">
        <v>428</v>
      </c>
      <c r="F157" s="5">
        <v>120</v>
      </c>
      <c r="G157" s="8">
        <v>84000</v>
      </c>
      <c r="H157" s="8">
        <f>G157*F157</f>
        <v>10080000</v>
      </c>
      <c r="I157" s="9">
        <v>1000</v>
      </c>
      <c r="J157" s="5" t="s">
        <v>22</v>
      </c>
      <c r="K157" s="20" t="s">
        <v>486</v>
      </c>
      <c r="L157" s="17">
        <v>45658</v>
      </c>
      <c r="M157" s="17">
        <v>49309</v>
      </c>
      <c r="N157" s="12" t="s">
        <v>45</v>
      </c>
      <c r="O157" s="12" t="s">
        <v>57</v>
      </c>
      <c r="P157" s="13" t="s">
        <v>575</v>
      </c>
      <c r="Q157" s="12" t="s">
        <v>567</v>
      </c>
    </row>
    <row r="158" spans="1:17" ht="15.75" customHeight="1">
      <c r="A158" s="4" t="s">
        <v>576</v>
      </c>
      <c r="B158" s="15" t="s">
        <v>531</v>
      </c>
      <c r="C158" s="5"/>
      <c r="D158" s="56" t="s">
        <v>577</v>
      </c>
      <c r="E158" s="57" t="s">
        <v>44</v>
      </c>
      <c r="F158" s="58">
        <v>1</v>
      </c>
      <c r="G158" s="9">
        <v>426000</v>
      </c>
      <c r="H158" s="9">
        <v>426000</v>
      </c>
      <c r="I158" s="9">
        <v>1000</v>
      </c>
      <c r="J158" s="15" t="s">
        <v>107</v>
      </c>
      <c r="K158" s="20" t="s">
        <v>108</v>
      </c>
      <c r="L158" s="59">
        <v>45585</v>
      </c>
      <c r="M158" s="60">
        <v>45981</v>
      </c>
      <c r="N158" s="64" t="s">
        <v>45</v>
      </c>
      <c r="O158" s="12" t="s">
        <v>57</v>
      </c>
      <c r="P158" s="13" t="s">
        <v>578</v>
      </c>
      <c r="Q158" s="12" t="s">
        <v>567</v>
      </c>
    </row>
    <row r="159" spans="1:17" ht="15.75" customHeight="1">
      <c r="A159" s="4" t="s">
        <v>579</v>
      </c>
      <c r="B159" s="15" t="s">
        <v>531</v>
      </c>
      <c r="C159" s="5"/>
      <c r="D159" s="65" t="s">
        <v>580</v>
      </c>
      <c r="E159" s="66" t="s">
        <v>44</v>
      </c>
      <c r="F159" s="67">
        <v>1</v>
      </c>
      <c r="G159" s="68">
        <v>1140748</v>
      </c>
      <c r="H159" s="68">
        <v>1140748</v>
      </c>
      <c r="I159" s="68">
        <v>500000</v>
      </c>
      <c r="J159" s="15" t="s">
        <v>22</v>
      </c>
      <c r="K159" s="20" t="s">
        <v>581</v>
      </c>
      <c r="L159" s="60">
        <v>45536</v>
      </c>
      <c r="M159" s="60">
        <v>45950</v>
      </c>
      <c r="N159" s="11" t="s">
        <v>45</v>
      </c>
      <c r="O159" s="12" t="s">
        <v>57</v>
      </c>
      <c r="P159" s="13" t="s">
        <v>582</v>
      </c>
      <c r="Q159" s="39"/>
    </row>
    <row r="160" spans="1:17" ht="15.75" customHeight="1">
      <c r="A160" s="4" t="s">
        <v>583</v>
      </c>
      <c r="B160" s="15" t="s">
        <v>531</v>
      </c>
      <c r="C160" s="5"/>
      <c r="D160" s="20" t="s">
        <v>584</v>
      </c>
      <c r="E160" s="13" t="s">
        <v>585</v>
      </c>
      <c r="F160" s="15">
        <v>1</v>
      </c>
      <c r="G160" s="69">
        <v>400000</v>
      </c>
      <c r="H160" s="69">
        <v>400000</v>
      </c>
      <c r="I160" s="70">
        <v>100000</v>
      </c>
      <c r="J160" s="15" t="s">
        <v>107</v>
      </c>
      <c r="K160" s="20" t="s">
        <v>108</v>
      </c>
      <c r="L160" s="10">
        <v>45658</v>
      </c>
      <c r="M160" s="10">
        <v>46022</v>
      </c>
      <c r="N160" s="12" t="s">
        <v>586</v>
      </c>
      <c r="O160" s="12" t="s">
        <v>57</v>
      </c>
      <c r="P160" s="13" t="s">
        <v>587</v>
      </c>
      <c r="Q160" s="21" t="s">
        <v>588</v>
      </c>
    </row>
    <row r="161" spans="1:17" ht="15.75" customHeight="1">
      <c r="A161" s="4" t="s">
        <v>589</v>
      </c>
      <c r="B161" s="5" t="s">
        <v>531</v>
      </c>
      <c r="C161" s="5"/>
      <c r="D161" s="20" t="s">
        <v>590</v>
      </c>
      <c r="E161" s="13" t="s">
        <v>591</v>
      </c>
      <c r="F161" s="15">
        <v>1</v>
      </c>
      <c r="G161" s="9">
        <v>1000000</v>
      </c>
      <c r="H161" s="9">
        <v>1000000</v>
      </c>
      <c r="I161" s="70">
        <v>900000</v>
      </c>
      <c r="J161" s="15" t="s">
        <v>107</v>
      </c>
      <c r="K161" s="20" t="s">
        <v>108</v>
      </c>
      <c r="L161" s="10">
        <v>45658</v>
      </c>
      <c r="M161" s="10">
        <v>46022</v>
      </c>
      <c r="N161" s="12" t="s">
        <v>586</v>
      </c>
      <c r="O161" s="12" t="s">
        <v>57</v>
      </c>
      <c r="P161" s="13" t="s">
        <v>592</v>
      </c>
      <c r="Q161" s="14"/>
    </row>
    <row r="162" spans="1:17" ht="15.75" customHeight="1">
      <c r="A162" s="4" t="s">
        <v>593</v>
      </c>
      <c r="B162" s="15" t="s">
        <v>531</v>
      </c>
      <c r="C162" s="5"/>
      <c r="D162" s="56" t="s">
        <v>594</v>
      </c>
      <c r="E162" s="57" t="s">
        <v>21</v>
      </c>
      <c r="F162" s="58">
        <v>1</v>
      </c>
      <c r="G162" s="9">
        <v>800000</v>
      </c>
      <c r="H162" s="9">
        <v>800000</v>
      </c>
      <c r="I162" s="25">
        <v>800000</v>
      </c>
      <c r="J162" s="15" t="s">
        <v>22</v>
      </c>
      <c r="K162" s="20" t="s">
        <v>533</v>
      </c>
      <c r="L162" s="59">
        <v>45757</v>
      </c>
      <c r="M162" s="60">
        <v>45818</v>
      </c>
      <c r="N162" s="11" t="s">
        <v>595</v>
      </c>
      <c r="O162" s="12" t="s">
        <v>70</v>
      </c>
      <c r="P162" s="13" t="s">
        <v>596</v>
      </c>
      <c r="Q162" s="14"/>
    </row>
    <row r="163" spans="1:17" ht="15.75" customHeight="1">
      <c r="A163" s="4" t="s">
        <v>597</v>
      </c>
      <c r="B163" s="15" t="s">
        <v>531</v>
      </c>
      <c r="C163" s="5"/>
      <c r="D163" s="65" t="s">
        <v>598</v>
      </c>
      <c r="E163" s="66" t="s">
        <v>599</v>
      </c>
      <c r="F163" s="67">
        <v>1</v>
      </c>
      <c r="G163" s="71">
        <v>865671.95</v>
      </c>
      <c r="H163" s="71">
        <v>865671.95</v>
      </c>
      <c r="I163" s="71">
        <v>865671.95</v>
      </c>
      <c r="J163" s="15" t="s">
        <v>22</v>
      </c>
      <c r="K163" s="20" t="s">
        <v>581</v>
      </c>
      <c r="L163" s="10">
        <v>45677</v>
      </c>
      <c r="M163" s="10">
        <v>45736</v>
      </c>
      <c r="N163" s="11" t="s">
        <v>56</v>
      </c>
      <c r="O163" s="12" t="s">
        <v>57</v>
      </c>
      <c r="P163" s="13" t="s">
        <v>600</v>
      </c>
      <c r="Q163" s="12"/>
    </row>
    <row r="164" spans="1:17" ht="15.75" customHeight="1">
      <c r="A164" s="4" t="s">
        <v>601</v>
      </c>
      <c r="B164" s="5" t="s">
        <v>602</v>
      </c>
      <c r="C164" s="5" t="s">
        <v>603</v>
      </c>
      <c r="D164" s="6" t="s">
        <v>604</v>
      </c>
      <c r="E164" s="7" t="s">
        <v>605</v>
      </c>
      <c r="F164" s="72">
        <v>3191.4893617021198</v>
      </c>
      <c r="G164" s="73">
        <f>4.7*2</f>
        <v>9.4</v>
      </c>
      <c r="H164" s="19">
        <v>130000</v>
      </c>
      <c r="I164" s="26">
        <v>130000</v>
      </c>
      <c r="J164" s="15" t="s">
        <v>22</v>
      </c>
      <c r="K164" s="20" t="s">
        <v>486</v>
      </c>
      <c r="L164" s="17">
        <v>45658</v>
      </c>
      <c r="M164" s="17">
        <v>46022</v>
      </c>
      <c r="N164" s="11" t="s">
        <v>606</v>
      </c>
      <c r="O164" s="12" t="s">
        <v>607</v>
      </c>
      <c r="P164" s="13" t="s">
        <v>608</v>
      </c>
      <c r="Q164" s="74"/>
    </row>
    <row r="165" spans="1:17" ht="15.75" customHeight="1">
      <c r="A165" s="4" t="s">
        <v>609</v>
      </c>
      <c r="B165" s="5" t="s">
        <v>602</v>
      </c>
      <c r="C165" s="5" t="s">
        <v>610</v>
      </c>
      <c r="D165" s="6" t="s">
        <v>611</v>
      </c>
      <c r="E165" s="7" t="s">
        <v>605</v>
      </c>
      <c r="F165" s="5"/>
      <c r="G165" s="73">
        <f>H165/12</f>
        <v>416.66666666666669</v>
      </c>
      <c r="H165" s="73">
        <v>5000</v>
      </c>
      <c r="I165" s="26">
        <v>5000</v>
      </c>
      <c r="J165" s="5" t="s">
        <v>22</v>
      </c>
      <c r="K165" s="6" t="s">
        <v>612</v>
      </c>
      <c r="L165" s="17">
        <v>45658</v>
      </c>
      <c r="M165" s="17">
        <v>46022</v>
      </c>
      <c r="N165" s="11" t="s">
        <v>606</v>
      </c>
      <c r="O165" s="12" t="s">
        <v>607</v>
      </c>
      <c r="P165" s="13" t="s">
        <v>613</v>
      </c>
      <c r="Q165" s="14"/>
    </row>
    <row r="166" spans="1:17" ht="15.75" customHeight="1">
      <c r="A166" s="4" t="s">
        <v>614</v>
      </c>
      <c r="B166" s="5" t="s">
        <v>602</v>
      </c>
      <c r="C166" s="5" t="s">
        <v>615</v>
      </c>
      <c r="D166" s="6" t="s">
        <v>616</v>
      </c>
      <c r="E166" s="7" t="s">
        <v>605</v>
      </c>
      <c r="F166" s="72">
        <v>138.888888888888</v>
      </c>
      <c r="G166" s="73">
        <f>7.2*2</f>
        <v>14.4</v>
      </c>
      <c r="H166" s="73">
        <f t="shared" ref="H166:H171" si="20">G166*F166</f>
        <v>1999.9999999999873</v>
      </c>
      <c r="I166" s="73">
        <f t="shared" ref="I166:I179" si="21">G166*F166</f>
        <v>1999.9999999999873</v>
      </c>
      <c r="J166" s="5" t="s">
        <v>22</v>
      </c>
      <c r="K166" s="6" t="s">
        <v>612</v>
      </c>
      <c r="L166" s="17">
        <v>45658</v>
      </c>
      <c r="M166" s="17">
        <v>46022</v>
      </c>
      <c r="N166" s="11" t="s">
        <v>606</v>
      </c>
      <c r="O166" s="12" t="s">
        <v>607</v>
      </c>
      <c r="P166" s="13" t="s">
        <v>617</v>
      </c>
      <c r="Q166" s="14"/>
    </row>
    <row r="167" spans="1:17" ht="15.75" customHeight="1">
      <c r="A167" s="4" t="s">
        <v>618</v>
      </c>
      <c r="B167" s="5" t="s">
        <v>602</v>
      </c>
      <c r="C167" s="5" t="s">
        <v>619</v>
      </c>
      <c r="D167" s="6" t="s">
        <v>620</v>
      </c>
      <c r="E167" s="7" t="s">
        <v>605</v>
      </c>
      <c r="F167" s="72">
        <v>106.38297872340399</v>
      </c>
      <c r="G167" s="75">
        <f>4.7*2</f>
        <v>9.4</v>
      </c>
      <c r="H167" s="75">
        <f t="shared" si="20"/>
        <v>999.99999999999761</v>
      </c>
      <c r="I167" s="75">
        <f t="shared" si="21"/>
        <v>999.99999999999761</v>
      </c>
      <c r="J167" s="5" t="s">
        <v>22</v>
      </c>
      <c r="K167" s="6" t="s">
        <v>612</v>
      </c>
      <c r="L167" s="17">
        <v>45658</v>
      </c>
      <c r="M167" s="17">
        <v>46022</v>
      </c>
      <c r="N167" s="11" t="s">
        <v>606</v>
      </c>
      <c r="O167" s="12" t="s">
        <v>607</v>
      </c>
      <c r="P167" s="13" t="s">
        <v>621</v>
      </c>
      <c r="Q167" s="14"/>
    </row>
    <row r="168" spans="1:17" ht="15.75" customHeight="1">
      <c r="A168" s="4" t="s">
        <v>622</v>
      </c>
      <c r="B168" s="5" t="s">
        <v>602</v>
      </c>
      <c r="C168" s="5" t="s">
        <v>623</v>
      </c>
      <c r="D168" s="6" t="s">
        <v>624</v>
      </c>
      <c r="E168" s="7" t="s">
        <v>605</v>
      </c>
      <c r="F168" s="72">
        <v>315.78947368421001</v>
      </c>
      <c r="G168" s="31">
        <f>4.75*2</f>
        <v>9.5</v>
      </c>
      <c r="H168" s="73">
        <f t="shared" si="20"/>
        <v>2999.999999999995</v>
      </c>
      <c r="I168" s="75">
        <f t="shared" si="21"/>
        <v>2999.999999999995</v>
      </c>
      <c r="J168" s="5" t="s">
        <v>22</v>
      </c>
      <c r="K168" s="6" t="s">
        <v>612</v>
      </c>
      <c r="L168" s="17">
        <v>45658</v>
      </c>
      <c r="M168" s="17">
        <v>46022</v>
      </c>
      <c r="N168" s="11" t="s">
        <v>606</v>
      </c>
      <c r="O168" s="12" t="s">
        <v>607</v>
      </c>
      <c r="P168" s="13" t="s">
        <v>625</v>
      </c>
      <c r="Q168" s="14"/>
    </row>
    <row r="169" spans="1:17" ht="15.75" customHeight="1">
      <c r="A169" s="4" t="s">
        <v>626</v>
      </c>
      <c r="B169" s="5" t="s">
        <v>602</v>
      </c>
      <c r="C169" s="5" t="s">
        <v>627</v>
      </c>
      <c r="D169" s="6" t="s">
        <v>628</v>
      </c>
      <c r="E169" s="7" t="s">
        <v>605</v>
      </c>
      <c r="F169" s="72">
        <v>918.36734693877497</v>
      </c>
      <c r="G169" s="73">
        <f>4.9*2</f>
        <v>9.8000000000000007</v>
      </c>
      <c r="H169" s="73">
        <f t="shared" si="20"/>
        <v>8999.9999999999945</v>
      </c>
      <c r="I169" s="73">
        <f t="shared" si="21"/>
        <v>8999.9999999999945</v>
      </c>
      <c r="J169" s="5" t="s">
        <v>22</v>
      </c>
      <c r="K169" s="6" t="s">
        <v>612</v>
      </c>
      <c r="L169" s="17">
        <v>45658</v>
      </c>
      <c r="M169" s="17">
        <v>46022</v>
      </c>
      <c r="N169" s="11" t="s">
        <v>606</v>
      </c>
      <c r="O169" s="12" t="s">
        <v>607</v>
      </c>
      <c r="P169" s="13" t="s">
        <v>629</v>
      </c>
      <c r="Q169" s="14"/>
    </row>
    <row r="170" spans="1:17" ht="15.75" customHeight="1">
      <c r="A170" s="4" t="s">
        <v>630</v>
      </c>
      <c r="B170" s="5" t="s">
        <v>602</v>
      </c>
      <c r="C170" s="5" t="s">
        <v>631</v>
      </c>
      <c r="D170" s="20" t="s">
        <v>632</v>
      </c>
      <c r="E170" s="7" t="s">
        <v>605</v>
      </c>
      <c r="F170" s="72">
        <v>300.30030030030002</v>
      </c>
      <c r="G170" s="31">
        <f>16.65*2</f>
        <v>33.299999999999997</v>
      </c>
      <c r="H170" s="31">
        <f t="shared" si="20"/>
        <v>9999.9999999999891</v>
      </c>
      <c r="I170" s="31">
        <f t="shared" si="21"/>
        <v>9999.9999999999891</v>
      </c>
      <c r="J170" s="5" t="s">
        <v>22</v>
      </c>
      <c r="K170" s="6" t="s">
        <v>612</v>
      </c>
      <c r="L170" s="17">
        <v>45658</v>
      </c>
      <c r="M170" s="17">
        <v>46022</v>
      </c>
      <c r="N170" s="11" t="s">
        <v>606</v>
      </c>
      <c r="O170" s="12" t="s">
        <v>607</v>
      </c>
      <c r="P170" s="13" t="s">
        <v>633</v>
      </c>
      <c r="Q170" s="14"/>
    </row>
    <row r="171" spans="1:17" ht="15.75" customHeight="1">
      <c r="A171" s="4" t="s">
        <v>634</v>
      </c>
      <c r="B171" s="5" t="s">
        <v>602</v>
      </c>
      <c r="C171" s="5" t="s">
        <v>635</v>
      </c>
      <c r="D171" s="6" t="s">
        <v>636</v>
      </c>
      <c r="E171" s="7" t="s">
        <v>605</v>
      </c>
      <c r="F171" s="72">
        <v>83.919018147487606</v>
      </c>
      <c r="G171" s="31">
        <f>96.94+93.72</f>
        <v>190.66</v>
      </c>
      <c r="H171" s="31">
        <f t="shared" si="20"/>
        <v>15999.999999999987</v>
      </c>
      <c r="I171" s="31">
        <f t="shared" si="21"/>
        <v>15999.999999999987</v>
      </c>
      <c r="J171" s="5" t="s">
        <v>22</v>
      </c>
      <c r="K171" s="6" t="s">
        <v>612</v>
      </c>
      <c r="L171" s="17">
        <v>45658</v>
      </c>
      <c r="M171" s="17">
        <v>46022</v>
      </c>
      <c r="N171" s="11" t="s">
        <v>606</v>
      </c>
      <c r="O171" s="12" t="s">
        <v>607</v>
      </c>
      <c r="P171" s="13" t="s">
        <v>637</v>
      </c>
      <c r="Q171" s="14"/>
    </row>
    <row r="172" spans="1:17" ht="15.75" customHeight="1">
      <c r="A172" s="4" t="s">
        <v>638</v>
      </c>
      <c r="B172" s="5" t="s">
        <v>602</v>
      </c>
      <c r="C172" s="5" t="s">
        <v>639</v>
      </c>
      <c r="D172" s="6" t="s">
        <v>640</v>
      </c>
      <c r="E172" s="7" t="s">
        <v>605</v>
      </c>
      <c r="F172" s="72">
        <f>H172/G172</f>
        <v>12</v>
      </c>
      <c r="G172" s="76">
        <f>H172/12</f>
        <v>1250</v>
      </c>
      <c r="H172" s="31">
        <v>15000</v>
      </c>
      <c r="I172" s="31">
        <f t="shared" si="21"/>
        <v>15000</v>
      </c>
      <c r="J172" s="5" t="s">
        <v>22</v>
      </c>
      <c r="K172" s="6" t="s">
        <v>612</v>
      </c>
      <c r="L172" s="17">
        <v>45658</v>
      </c>
      <c r="M172" s="17">
        <v>46022</v>
      </c>
      <c r="N172" s="11" t="s">
        <v>606</v>
      </c>
      <c r="O172" s="12" t="s">
        <v>607</v>
      </c>
      <c r="P172" s="13" t="s">
        <v>641</v>
      </c>
      <c r="Q172" s="14"/>
    </row>
    <row r="173" spans="1:17" ht="15.75" customHeight="1">
      <c r="A173" s="4" t="s">
        <v>642</v>
      </c>
      <c r="B173" s="15" t="s">
        <v>643</v>
      </c>
      <c r="C173" s="5"/>
      <c r="D173" s="65" t="s">
        <v>644</v>
      </c>
      <c r="E173" s="13" t="s">
        <v>21</v>
      </c>
      <c r="F173" s="5">
        <v>15</v>
      </c>
      <c r="G173" s="77">
        <v>15.1</v>
      </c>
      <c r="H173" s="35">
        <f t="shared" ref="H173:H179" si="22">G173*F173</f>
        <v>226.5</v>
      </c>
      <c r="I173" s="35">
        <f t="shared" si="21"/>
        <v>226.5</v>
      </c>
      <c r="J173" s="15" t="s">
        <v>22</v>
      </c>
      <c r="K173" s="6" t="s">
        <v>23</v>
      </c>
      <c r="L173" s="10">
        <v>45658</v>
      </c>
      <c r="M173" s="10">
        <v>46022</v>
      </c>
      <c r="N173" s="11" t="s">
        <v>24</v>
      </c>
      <c r="O173" s="12" t="s">
        <v>25</v>
      </c>
      <c r="P173" s="13" t="s">
        <v>645</v>
      </c>
      <c r="Q173" s="14"/>
    </row>
    <row r="174" spans="1:17" ht="15.75" customHeight="1">
      <c r="A174" s="4" t="s">
        <v>646</v>
      </c>
      <c r="B174" s="15" t="s">
        <v>643</v>
      </c>
      <c r="C174" s="5"/>
      <c r="D174" s="65" t="s">
        <v>647</v>
      </c>
      <c r="E174" s="13" t="s">
        <v>21</v>
      </c>
      <c r="F174" s="5">
        <v>15</v>
      </c>
      <c r="G174" s="77">
        <v>22.15</v>
      </c>
      <c r="H174" s="35">
        <f t="shared" si="22"/>
        <v>332.25</v>
      </c>
      <c r="I174" s="35">
        <f t="shared" si="21"/>
        <v>332.25</v>
      </c>
      <c r="J174" s="15" t="s">
        <v>22</v>
      </c>
      <c r="K174" s="6" t="s">
        <v>23</v>
      </c>
      <c r="L174" s="10">
        <v>45658</v>
      </c>
      <c r="M174" s="10">
        <v>46022</v>
      </c>
      <c r="N174" s="11" t="s">
        <v>24</v>
      </c>
      <c r="O174" s="12" t="s">
        <v>25</v>
      </c>
      <c r="P174" s="13" t="s">
        <v>648</v>
      </c>
      <c r="Q174" s="14"/>
    </row>
    <row r="175" spans="1:17" ht="15.75" customHeight="1">
      <c r="A175" s="4" t="s">
        <v>649</v>
      </c>
      <c r="B175" s="15" t="s">
        <v>643</v>
      </c>
      <c r="C175" s="5"/>
      <c r="D175" s="65" t="s">
        <v>650</v>
      </c>
      <c r="E175" s="13" t="s">
        <v>21</v>
      </c>
      <c r="F175" s="5">
        <v>10</v>
      </c>
      <c r="G175" s="77">
        <v>67.95</v>
      </c>
      <c r="H175" s="35">
        <f t="shared" si="22"/>
        <v>679.5</v>
      </c>
      <c r="I175" s="35">
        <f t="shared" si="21"/>
        <v>679.5</v>
      </c>
      <c r="J175" s="15" t="s">
        <v>22</v>
      </c>
      <c r="K175" s="6" t="s">
        <v>23</v>
      </c>
      <c r="L175" s="10">
        <v>45658</v>
      </c>
      <c r="M175" s="10">
        <v>46022</v>
      </c>
      <c r="N175" s="11" t="s">
        <v>24</v>
      </c>
      <c r="O175" s="12" t="s">
        <v>25</v>
      </c>
      <c r="P175" s="13" t="s">
        <v>651</v>
      </c>
      <c r="Q175" s="14"/>
    </row>
    <row r="176" spans="1:17" ht="15.75" customHeight="1">
      <c r="A176" s="4" t="s">
        <v>652</v>
      </c>
      <c r="B176" s="15" t="s">
        <v>643</v>
      </c>
      <c r="C176" s="5"/>
      <c r="D176" s="65" t="s">
        <v>653</v>
      </c>
      <c r="E176" s="13" t="s">
        <v>21</v>
      </c>
      <c r="F176" s="5">
        <v>25</v>
      </c>
      <c r="G176" s="77">
        <v>16.11</v>
      </c>
      <c r="H176" s="35">
        <f t="shared" si="22"/>
        <v>402.75</v>
      </c>
      <c r="I176" s="35">
        <f t="shared" si="21"/>
        <v>402.75</v>
      </c>
      <c r="J176" s="15" t="s">
        <v>22</v>
      </c>
      <c r="K176" s="6" t="s">
        <v>23</v>
      </c>
      <c r="L176" s="10">
        <v>45658</v>
      </c>
      <c r="M176" s="10">
        <v>46022</v>
      </c>
      <c r="N176" s="11" t="s">
        <v>24</v>
      </c>
      <c r="O176" s="12" t="s">
        <v>25</v>
      </c>
      <c r="P176" s="13" t="s">
        <v>654</v>
      </c>
      <c r="Q176" s="14"/>
    </row>
    <row r="177" spans="1:17" ht="15.75" customHeight="1">
      <c r="A177" s="4" t="s">
        <v>655</v>
      </c>
      <c r="B177" s="15" t="s">
        <v>643</v>
      </c>
      <c r="C177" s="5"/>
      <c r="D177" s="65" t="s">
        <v>656</v>
      </c>
      <c r="E177" s="13" t="s">
        <v>21</v>
      </c>
      <c r="F177" s="5">
        <v>7</v>
      </c>
      <c r="G177" s="77">
        <v>26</v>
      </c>
      <c r="H177" s="35">
        <f t="shared" si="22"/>
        <v>182</v>
      </c>
      <c r="I177" s="35">
        <f t="shared" si="21"/>
        <v>182</v>
      </c>
      <c r="J177" s="15" t="s">
        <v>22</v>
      </c>
      <c r="K177" s="6" t="s">
        <v>23</v>
      </c>
      <c r="L177" s="10">
        <v>45658</v>
      </c>
      <c r="M177" s="10">
        <v>46022</v>
      </c>
      <c r="N177" s="11" t="s">
        <v>24</v>
      </c>
      <c r="O177" s="12" t="s">
        <v>25</v>
      </c>
      <c r="P177" s="13" t="s">
        <v>657</v>
      </c>
      <c r="Q177" s="14"/>
    </row>
    <row r="178" spans="1:17" ht="15.75" customHeight="1">
      <c r="A178" s="4" t="s">
        <v>658</v>
      </c>
      <c r="B178" s="15" t="s">
        <v>643</v>
      </c>
      <c r="C178" s="5"/>
      <c r="D178" s="65" t="s">
        <v>659</v>
      </c>
      <c r="E178" s="13" t="s">
        <v>21</v>
      </c>
      <c r="F178" s="5">
        <v>7</v>
      </c>
      <c r="G178" s="77">
        <v>24.65</v>
      </c>
      <c r="H178" s="35">
        <f t="shared" si="22"/>
        <v>172.54999999999998</v>
      </c>
      <c r="I178" s="35">
        <f t="shared" si="21"/>
        <v>172.54999999999998</v>
      </c>
      <c r="J178" s="15" t="s">
        <v>22</v>
      </c>
      <c r="K178" s="6" t="s">
        <v>23</v>
      </c>
      <c r="L178" s="10">
        <v>45658</v>
      </c>
      <c r="M178" s="10">
        <v>46022</v>
      </c>
      <c r="N178" s="11" t="s">
        <v>24</v>
      </c>
      <c r="O178" s="12" t="s">
        <v>25</v>
      </c>
      <c r="P178" s="13" t="s">
        <v>660</v>
      </c>
      <c r="Q178" s="14"/>
    </row>
    <row r="179" spans="1:17" ht="15.75" customHeight="1">
      <c r="A179" s="4" t="s">
        <v>661</v>
      </c>
      <c r="B179" s="15" t="s">
        <v>643</v>
      </c>
      <c r="C179" s="5"/>
      <c r="D179" s="65" t="s">
        <v>662</v>
      </c>
      <c r="E179" s="13" t="s">
        <v>21</v>
      </c>
      <c r="F179" s="5">
        <v>10</v>
      </c>
      <c r="G179" s="77">
        <v>16.5</v>
      </c>
      <c r="H179" s="35">
        <f t="shared" si="22"/>
        <v>165</v>
      </c>
      <c r="I179" s="35">
        <f t="shared" si="21"/>
        <v>165</v>
      </c>
      <c r="J179" s="15" t="s">
        <v>22</v>
      </c>
      <c r="K179" s="6" t="s">
        <v>23</v>
      </c>
      <c r="L179" s="10">
        <v>45658</v>
      </c>
      <c r="M179" s="10">
        <v>46022</v>
      </c>
      <c r="N179" s="11" t="s">
        <v>24</v>
      </c>
      <c r="O179" s="12" t="s">
        <v>25</v>
      </c>
      <c r="P179" s="13" t="s">
        <v>663</v>
      </c>
      <c r="Q179" s="14"/>
    </row>
    <row r="180" spans="1:17" ht="15.75" customHeight="1">
      <c r="A180" s="4" t="s">
        <v>664</v>
      </c>
      <c r="B180" s="15" t="s">
        <v>643</v>
      </c>
      <c r="C180" s="5"/>
      <c r="D180" s="78" t="s">
        <v>665</v>
      </c>
      <c r="E180" s="7" t="s">
        <v>328</v>
      </c>
      <c r="F180" s="15">
        <v>12</v>
      </c>
      <c r="G180" s="31">
        <v>7129.05</v>
      </c>
      <c r="H180" s="31">
        <f>$G180*12</f>
        <v>85548.6</v>
      </c>
      <c r="I180" s="31">
        <f>G180*12</f>
        <v>85548.6</v>
      </c>
      <c r="J180" s="5" t="s">
        <v>107</v>
      </c>
      <c r="K180" s="20" t="s">
        <v>108</v>
      </c>
      <c r="L180" s="17">
        <v>44737</v>
      </c>
      <c r="M180" s="17">
        <v>46197</v>
      </c>
      <c r="N180" s="11" t="s">
        <v>666</v>
      </c>
      <c r="O180" s="12" t="s">
        <v>25</v>
      </c>
      <c r="P180" s="13" t="s">
        <v>667</v>
      </c>
      <c r="Q180" s="14"/>
    </row>
    <row r="181" spans="1:17" ht="15.75" customHeight="1">
      <c r="A181" s="4" t="s">
        <v>668</v>
      </c>
      <c r="B181" s="5" t="s">
        <v>643</v>
      </c>
      <c r="C181" s="5"/>
      <c r="D181" s="43" t="s">
        <v>669</v>
      </c>
      <c r="E181" s="33" t="s">
        <v>670</v>
      </c>
      <c r="F181" s="5">
        <v>60</v>
      </c>
      <c r="G181" s="79">
        <v>3785.34</v>
      </c>
      <c r="H181" s="31">
        <f>G181*F181</f>
        <v>227120.40000000002</v>
      </c>
      <c r="I181" s="35">
        <f>G181*12</f>
        <v>45424.08</v>
      </c>
      <c r="J181" s="5" t="s">
        <v>22</v>
      </c>
      <c r="K181" s="6" t="s">
        <v>486</v>
      </c>
      <c r="L181" s="17">
        <v>45583</v>
      </c>
      <c r="M181" s="17">
        <v>47408</v>
      </c>
      <c r="N181" s="11" t="s">
        <v>671</v>
      </c>
      <c r="O181" s="12" t="s">
        <v>25</v>
      </c>
      <c r="P181" s="13" t="s">
        <v>672</v>
      </c>
      <c r="Q181" s="12" t="s">
        <v>673</v>
      </c>
    </row>
    <row r="182" spans="1:17" ht="15.75" customHeight="1">
      <c r="A182" s="4" t="s">
        <v>674</v>
      </c>
      <c r="B182" s="5" t="s">
        <v>675</v>
      </c>
      <c r="C182" s="5"/>
      <c r="D182" s="65" t="s">
        <v>676</v>
      </c>
      <c r="E182" s="80" t="s">
        <v>677</v>
      </c>
      <c r="F182" s="81">
        <v>1</v>
      </c>
      <c r="G182" s="82">
        <v>150000</v>
      </c>
      <c r="H182" s="82">
        <v>1245000</v>
      </c>
      <c r="I182" s="82">
        <v>150000</v>
      </c>
      <c r="J182" s="15" t="s">
        <v>22</v>
      </c>
      <c r="K182" s="20" t="s">
        <v>678</v>
      </c>
      <c r="L182" s="60">
        <v>45709</v>
      </c>
      <c r="M182" s="83">
        <v>45837</v>
      </c>
      <c r="N182" s="11" t="s">
        <v>333</v>
      </c>
      <c r="O182" s="12" t="s">
        <v>679</v>
      </c>
      <c r="P182" s="13" t="s">
        <v>680</v>
      </c>
      <c r="Q182" s="12"/>
    </row>
    <row r="183" spans="1:17" ht="15.75" customHeight="1">
      <c r="A183" s="4" t="s">
        <v>681</v>
      </c>
      <c r="B183" s="5" t="s">
        <v>675</v>
      </c>
      <c r="C183" s="5"/>
      <c r="D183" s="65" t="s">
        <v>682</v>
      </c>
      <c r="E183" s="80" t="s">
        <v>683</v>
      </c>
      <c r="F183" s="81">
        <v>15</v>
      </c>
      <c r="G183" s="82">
        <f>I183/F183</f>
        <v>13333.333333333334</v>
      </c>
      <c r="H183" s="82">
        <v>70000</v>
      </c>
      <c r="I183" s="82">
        <v>200000</v>
      </c>
      <c r="J183" s="15" t="s">
        <v>107</v>
      </c>
      <c r="K183" s="20" t="s">
        <v>108</v>
      </c>
      <c r="L183" s="67" t="s">
        <v>512</v>
      </c>
      <c r="M183" s="81" t="s">
        <v>512</v>
      </c>
      <c r="N183" s="11" t="s">
        <v>333</v>
      </c>
      <c r="O183" s="12" t="s">
        <v>679</v>
      </c>
      <c r="P183" s="13" t="s">
        <v>684</v>
      </c>
      <c r="Q183" s="12"/>
    </row>
    <row r="184" spans="1:17" ht="15.75" customHeight="1">
      <c r="A184" s="4" t="s">
        <v>685</v>
      </c>
      <c r="B184" s="5" t="s">
        <v>675</v>
      </c>
      <c r="C184" s="5"/>
      <c r="D184" s="65" t="s">
        <v>686</v>
      </c>
      <c r="E184" s="80" t="s">
        <v>687</v>
      </c>
      <c r="F184" s="81">
        <v>1</v>
      </c>
      <c r="G184" s="82">
        <v>1365000</v>
      </c>
      <c r="H184" s="82">
        <v>3900000</v>
      </c>
      <c r="I184" s="82">
        <v>1365000</v>
      </c>
      <c r="J184" s="15" t="s">
        <v>22</v>
      </c>
      <c r="K184" s="20" t="s">
        <v>678</v>
      </c>
      <c r="L184" s="60">
        <v>45665</v>
      </c>
      <c r="M184" s="83">
        <v>47051</v>
      </c>
      <c r="N184" s="11" t="s">
        <v>688</v>
      </c>
      <c r="O184" s="12" t="s">
        <v>679</v>
      </c>
      <c r="P184" s="13" t="s">
        <v>689</v>
      </c>
      <c r="Q184" s="14"/>
    </row>
    <row r="185" spans="1:17" ht="15.75" customHeight="1">
      <c r="A185" s="4" t="s">
        <v>690</v>
      </c>
      <c r="B185" s="5" t="s">
        <v>675</v>
      </c>
      <c r="C185" s="5"/>
      <c r="D185" s="65" t="s">
        <v>691</v>
      </c>
      <c r="E185" s="80" t="s">
        <v>687</v>
      </c>
      <c r="F185" s="81">
        <v>1</v>
      </c>
      <c r="G185" s="82">
        <v>350000</v>
      </c>
      <c r="H185" s="82">
        <v>1000000</v>
      </c>
      <c r="I185" s="82">
        <v>350000</v>
      </c>
      <c r="J185" s="15" t="s">
        <v>22</v>
      </c>
      <c r="K185" s="20" t="s">
        <v>678</v>
      </c>
      <c r="L185" s="60">
        <v>46013</v>
      </c>
      <c r="M185" s="83">
        <v>46387</v>
      </c>
      <c r="N185" s="11" t="s">
        <v>688</v>
      </c>
      <c r="O185" s="12" t="s">
        <v>679</v>
      </c>
      <c r="P185" s="13" t="s">
        <v>692</v>
      </c>
      <c r="Q185" s="14"/>
    </row>
    <row r="186" spans="1:17" ht="15.75" customHeight="1">
      <c r="A186" s="4" t="s">
        <v>693</v>
      </c>
      <c r="B186" s="5" t="s">
        <v>675</v>
      </c>
      <c r="C186" s="5"/>
      <c r="D186" s="65" t="s">
        <v>694</v>
      </c>
      <c r="E186" s="80" t="s">
        <v>687</v>
      </c>
      <c r="F186" s="81">
        <v>1</v>
      </c>
      <c r="G186" s="84">
        <v>175000</v>
      </c>
      <c r="H186" s="84">
        <v>500000</v>
      </c>
      <c r="I186" s="84">
        <v>175000</v>
      </c>
      <c r="J186" s="15" t="s">
        <v>22</v>
      </c>
      <c r="K186" s="20" t="s">
        <v>678</v>
      </c>
      <c r="L186" s="60">
        <v>45788</v>
      </c>
      <c r="M186" s="83">
        <v>45788</v>
      </c>
      <c r="N186" s="11" t="s">
        <v>688</v>
      </c>
      <c r="O186" s="12" t="s">
        <v>679</v>
      </c>
      <c r="P186" s="13" t="s">
        <v>695</v>
      </c>
      <c r="Q186" s="14"/>
    </row>
    <row r="187" spans="1:17" ht="15.75" customHeight="1">
      <c r="A187" s="4" t="s">
        <v>696</v>
      </c>
      <c r="B187" s="5" t="s">
        <v>675</v>
      </c>
      <c r="C187" s="5"/>
      <c r="D187" s="65" t="s">
        <v>697</v>
      </c>
      <c r="E187" s="80" t="s">
        <v>687</v>
      </c>
      <c r="F187" s="81">
        <v>1</v>
      </c>
      <c r="G187" s="84">
        <v>35000</v>
      </c>
      <c r="H187" s="84">
        <v>100000</v>
      </c>
      <c r="I187" s="84">
        <v>35000</v>
      </c>
      <c r="J187" s="15" t="s">
        <v>22</v>
      </c>
      <c r="K187" s="20" t="s">
        <v>678</v>
      </c>
      <c r="L187" s="60">
        <v>45940</v>
      </c>
      <c r="M187" s="83">
        <v>47248</v>
      </c>
      <c r="N187" s="11" t="s">
        <v>688</v>
      </c>
      <c r="O187" s="12" t="s">
        <v>679</v>
      </c>
      <c r="P187" s="13" t="s">
        <v>698</v>
      </c>
      <c r="Q187" s="14"/>
    </row>
    <row r="188" spans="1:17" ht="15.75" customHeight="1">
      <c r="A188" s="4" t="s">
        <v>699</v>
      </c>
      <c r="B188" s="5" t="s">
        <v>675</v>
      </c>
      <c r="C188" s="5"/>
      <c r="D188" s="65" t="s">
        <v>700</v>
      </c>
      <c r="E188" s="80" t="s">
        <v>687</v>
      </c>
      <c r="F188" s="81">
        <v>1</v>
      </c>
      <c r="G188" s="84">
        <v>700000</v>
      </c>
      <c r="H188" s="68">
        <v>2265095</v>
      </c>
      <c r="I188" s="84">
        <v>700000</v>
      </c>
      <c r="J188" s="15" t="s">
        <v>22</v>
      </c>
      <c r="K188" s="20" t="s">
        <v>678</v>
      </c>
      <c r="L188" s="60">
        <v>45824</v>
      </c>
      <c r="M188" s="60">
        <v>46189</v>
      </c>
      <c r="N188" s="11" t="s">
        <v>688</v>
      </c>
      <c r="O188" s="12" t="s">
        <v>679</v>
      </c>
      <c r="P188" s="13" t="s">
        <v>701</v>
      </c>
      <c r="Q188" s="14"/>
    </row>
    <row r="189" spans="1:17" ht="15.75" customHeight="1">
      <c r="A189" s="4" t="s">
        <v>702</v>
      </c>
      <c r="B189" s="5" t="s">
        <v>675</v>
      </c>
      <c r="C189" s="5"/>
      <c r="D189" s="65" t="s">
        <v>703</v>
      </c>
      <c r="E189" s="80" t="s">
        <v>687</v>
      </c>
      <c r="F189" s="81">
        <v>1</v>
      </c>
      <c r="G189" s="84">
        <v>174992</v>
      </c>
      <c r="H189" s="84">
        <v>500000</v>
      </c>
      <c r="I189" s="84">
        <v>174992</v>
      </c>
      <c r="J189" s="15" t="s">
        <v>22</v>
      </c>
      <c r="K189" s="20" t="s">
        <v>678</v>
      </c>
      <c r="L189" s="60">
        <v>45765</v>
      </c>
      <c r="M189" s="83">
        <v>46130</v>
      </c>
      <c r="N189" s="11" t="s">
        <v>688</v>
      </c>
      <c r="O189" s="12" t="s">
        <v>679</v>
      </c>
      <c r="P189" s="13" t="s">
        <v>704</v>
      </c>
      <c r="Q189" s="14"/>
    </row>
    <row r="190" spans="1:17" ht="15.75" customHeight="1">
      <c r="A190" s="4" t="s">
        <v>705</v>
      </c>
      <c r="B190" s="5" t="s">
        <v>675</v>
      </c>
      <c r="C190" s="5"/>
      <c r="D190" s="85" t="s">
        <v>706</v>
      </c>
      <c r="E190" s="86" t="s">
        <v>707</v>
      </c>
      <c r="F190" s="81">
        <v>12</v>
      </c>
      <c r="G190" s="71">
        <f>I190/12</f>
        <v>65833.333333333328</v>
      </c>
      <c r="H190" s="87">
        <v>2265095</v>
      </c>
      <c r="I190" s="71">
        <v>790000</v>
      </c>
      <c r="J190" s="15" t="s">
        <v>22</v>
      </c>
      <c r="K190" s="20" t="s">
        <v>678</v>
      </c>
      <c r="L190" s="88">
        <v>45779</v>
      </c>
      <c r="M190" s="89">
        <v>47403</v>
      </c>
      <c r="N190" s="11" t="s">
        <v>688</v>
      </c>
      <c r="O190" s="12" t="s">
        <v>679</v>
      </c>
      <c r="P190" s="13" t="s">
        <v>708</v>
      </c>
      <c r="Q190" s="14"/>
    </row>
    <row r="191" spans="1:17" ht="15.75" customHeight="1">
      <c r="A191" s="4" t="s">
        <v>709</v>
      </c>
      <c r="B191" s="5" t="s">
        <v>675</v>
      </c>
      <c r="C191" s="5"/>
      <c r="D191" s="85" t="s">
        <v>710</v>
      </c>
      <c r="E191" s="86" t="s">
        <v>711</v>
      </c>
      <c r="F191" s="81">
        <v>12</v>
      </c>
      <c r="G191" s="71">
        <v>45000</v>
      </c>
      <c r="H191" s="71">
        <v>1500000</v>
      </c>
      <c r="I191" s="71">
        <f>G191*F191</f>
        <v>540000</v>
      </c>
      <c r="J191" s="15" t="s">
        <v>22</v>
      </c>
      <c r="K191" s="20" t="s">
        <v>678</v>
      </c>
      <c r="L191" s="88">
        <v>45768</v>
      </c>
      <c r="M191" s="89">
        <v>47298</v>
      </c>
      <c r="N191" s="11" t="s">
        <v>365</v>
      </c>
      <c r="O191" s="12" t="s">
        <v>679</v>
      </c>
      <c r="P191" s="13" t="s">
        <v>712</v>
      </c>
      <c r="Q191" s="14"/>
    </row>
    <row r="192" spans="1:17" ht="15.75" customHeight="1">
      <c r="A192" s="4" t="s">
        <v>713</v>
      </c>
      <c r="B192" s="5" t="s">
        <v>675</v>
      </c>
      <c r="C192" s="5"/>
      <c r="D192" s="85" t="s">
        <v>714</v>
      </c>
      <c r="E192" s="86" t="s">
        <v>687</v>
      </c>
      <c r="F192" s="81">
        <v>1</v>
      </c>
      <c r="G192" s="71">
        <v>120000</v>
      </c>
      <c r="H192" s="71">
        <v>360000</v>
      </c>
      <c r="I192" s="71">
        <v>120000</v>
      </c>
      <c r="J192" s="15" t="s">
        <v>22</v>
      </c>
      <c r="K192" s="20" t="s">
        <v>678</v>
      </c>
      <c r="L192" s="88">
        <v>46034</v>
      </c>
      <c r="M192" s="89">
        <v>47392</v>
      </c>
      <c r="N192" s="11" t="s">
        <v>365</v>
      </c>
      <c r="O192" s="12" t="s">
        <v>679</v>
      </c>
      <c r="P192" s="13" t="s">
        <v>715</v>
      </c>
      <c r="Q192" s="14"/>
    </row>
    <row r="193" spans="1:17" ht="15.75" customHeight="1">
      <c r="A193" s="4" t="s">
        <v>716</v>
      </c>
      <c r="B193" s="5" t="s">
        <v>675</v>
      </c>
      <c r="C193" s="5"/>
      <c r="D193" s="85" t="s">
        <v>717</v>
      </c>
      <c r="E193" s="86" t="s">
        <v>687</v>
      </c>
      <c r="F193" s="81">
        <v>1</v>
      </c>
      <c r="G193" s="71">
        <v>315000</v>
      </c>
      <c r="H193" s="71">
        <v>900000</v>
      </c>
      <c r="I193" s="71">
        <v>315000</v>
      </c>
      <c r="J193" s="15" t="s">
        <v>22</v>
      </c>
      <c r="K193" s="20" t="s">
        <v>678</v>
      </c>
      <c r="L193" s="88">
        <v>45708</v>
      </c>
      <c r="M193" s="89">
        <v>47269</v>
      </c>
      <c r="N193" s="11" t="s">
        <v>365</v>
      </c>
      <c r="O193" s="12" t="s">
        <v>679</v>
      </c>
      <c r="P193" s="13" t="s">
        <v>718</v>
      </c>
      <c r="Q193" s="14"/>
    </row>
    <row r="194" spans="1:17" ht="15.75" customHeight="1">
      <c r="A194" s="4" t="s">
        <v>719</v>
      </c>
      <c r="B194" s="5" t="s">
        <v>675</v>
      </c>
      <c r="C194" s="5"/>
      <c r="D194" s="85" t="s">
        <v>720</v>
      </c>
      <c r="E194" s="86" t="s">
        <v>707</v>
      </c>
      <c r="F194" s="81">
        <v>12</v>
      </c>
      <c r="G194" s="71">
        <f t="shared" ref="G194:G197" si="23">I194/12</f>
        <v>36000</v>
      </c>
      <c r="H194" s="71">
        <v>960000</v>
      </c>
      <c r="I194" s="71">
        <v>432000</v>
      </c>
      <c r="J194" s="15" t="s">
        <v>22</v>
      </c>
      <c r="K194" s="20" t="s">
        <v>678</v>
      </c>
      <c r="L194" s="88">
        <v>45677</v>
      </c>
      <c r="M194" s="89">
        <v>47392</v>
      </c>
      <c r="N194" s="11" t="s">
        <v>365</v>
      </c>
      <c r="O194" s="12" t="s">
        <v>679</v>
      </c>
      <c r="P194" s="13" t="s">
        <v>721</v>
      </c>
      <c r="Q194" s="14"/>
    </row>
    <row r="195" spans="1:17" ht="15.75" customHeight="1">
      <c r="A195" s="4" t="s">
        <v>722</v>
      </c>
      <c r="B195" s="5" t="s">
        <v>675</v>
      </c>
      <c r="C195" s="5"/>
      <c r="D195" s="85" t="s">
        <v>723</v>
      </c>
      <c r="E195" s="86" t="s">
        <v>707</v>
      </c>
      <c r="F195" s="81">
        <v>12</v>
      </c>
      <c r="G195" s="71">
        <f t="shared" si="23"/>
        <v>20833.333333333332</v>
      </c>
      <c r="H195" s="71">
        <v>700000</v>
      </c>
      <c r="I195" s="71">
        <v>250000</v>
      </c>
      <c r="J195" s="15" t="s">
        <v>22</v>
      </c>
      <c r="K195" s="20" t="s">
        <v>678</v>
      </c>
      <c r="L195" s="88">
        <v>45677</v>
      </c>
      <c r="M195" s="89">
        <v>47392</v>
      </c>
      <c r="N195" s="11" t="s">
        <v>365</v>
      </c>
      <c r="O195" s="12" t="s">
        <v>679</v>
      </c>
      <c r="P195" s="13" t="s">
        <v>724</v>
      </c>
      <c r="Q195" s="14"/>
    </row>
    <row r="196" spans="1:17" ht="15.75" customHeight="1">
      <c r="A196" s="4" t="s">
        <v>725</v>
      </c>
      <c r="B196" s="5" t="s">
        <v>675</v>
      </c>
      <c r="C196" s="5"/>
      <c r="D196" s="85" t="s">
        <v>726</v>
      </c>
      <c r="E196" s="86" t="s">
        <v>707</v>
      </c>
      <c r="F196" s="81">
        <v>12</v>
      </c>
      <c r="G196" s="71">
        <f t="shared" si="23"/>
        <v>20833.333333333332</v>
      </c>
      <c r="H196" s="71">
        <v>700000</v>
      </c>
      <c r="I196" s="71">
        <v>250000</v>
      </c>
      <c r="J196" s="15" t="s">
        <v>22</v>
      </c>
      <c r="K196" s="20" t="s">
        <v>678</v>
      </c>
      <c r="L196" s="88">
        <v>45677</v>
      </c>
      <c r="M196" s="89">
        <v>47392</v>
      </c>
      <c r="N196" s="11" t="s">
        <v>365</v>
      </c>
      <c r="O196" s="12" t="s">
        <v>679</v>
      </c>
      <c r="P196" s="13" t="s">
        <v>727</v>
      </c>
      <c r="Q196" s="14"/>
    </row>
    <row r="197" spans="1:17" ht="15.75" customHeight="1">
      <c r="A197" s="4" t="s">
        <v>728</v>
      </c>
      <c r="B197" s="5" t="s">
        <v>675</v>
      </c>
      <c r="C197" s="5"/>
      <c r="D197" s="85" t="s">
        <v>729</v>
      </c>
      <c r="E197" s="86" t="s">
        <v>707</v>
      </c>
      <c r="F197" s="81">
        <v>12</v>
      </c>
      <c r="G197" s="71">
        <f t="shared" si="23"/>
        <v>25000</v>
      </c>
      <c r="H197" s="71">
        <v>960000</v>
      </c>
      <c r="I197" s="71">
        <v>300000</v>
      </c>
      <c r="J197" s="15" t="s">
        <v>22</v>
      </c>
      <c r="K197" s="20" t="s">
        <v>678</v>
      </c>
      <c r="L197" s="88">
        <v>45677</v>
      </c>
      <c r="M197" s="89">
        <v>47392</v>
      </c>
      <c r="N197" s="11" t="s">
        <v>365</v>
      </c>
      <c r="O197" s="12" t="s">
        <v>679</v>
      </c>
      <c r="P197" s="13" t="s">
        <v>730</v>
      </c>
      <c r="Q197" s="14"/>
    </row>
    <row r="198" spans="1:17" ht="15.75" customHeight="1">
      <c r="A198" s="4" t="s">
        <v>731</v>
      </c>
      <c r="B198" s="5" t="s">
        <v>675</v>
      </c>
      <c r="C198" s="5"/>
      <c r="D198" s="85" t="s">
        <v>732</v>
      </c>
      <c r="E198" s="86" t="s">
        <v>677</v>
      </c>
      <c r="F198" s="81">
        <v>1</v>
      </c>
      <c r="G198" s="71">
        <v>73600</v>
      </c>
      <c r="H198" s="71">
        <v>400000</v>
      </c>
      <c r="I198" s="71">
        <v>73600</v>
      </c>
      <c r="J198" s="15" t="s">
        <v>22</v>
      </c>
      <c r="K198" s="20" t="s">
        <v>678</v>
      </c>
      <c r="L198" s="88">
        <v>45854</v>
      </c>
      <c r="M198" s="89">
        <v>47298</v>
      </c>
      <c r="N198" s="11" t="s">
        <v>45</v>
      </c>
      <c r="O198" s="12" t="s">
        <v>679</v>
      </c>
      <c r="P198" s="13" t="s">
        <v>733</v>
      </c>
      <c r="Q198" s="12"/>
    </row>
    <row r="199" spans="1:17" ht="15.75" customHeight="1">
      <c r="A199" s="4" t="s">
        <v>734</v>
      </c>
      <c r="B199" s="5" t="s">
        <v>675</v>
      </c>
      <c r="C199" s="5"/>
      <c r="D199" s="90" t="s">
        <v>735</v>
      </c>
      <c r="E199" s="86" t="s">
        <v>736</v>
      </c>
      <c r="F199" s="81">
        <v>12</v>
      </c>
      <c r="G199" s="71">
        <f>I199/12</f>
        <v>2200</v>
      </c>
      <c r="H199" s="71">
        <v>50000</v>
      </c>
      <c r="I199" s="71">
        <v>26400</v>
      </c>
      <c r="J199" s="15" t="s">
        <v>22</v>
      </c>
      <c r="K199" s="20" t="s">
        <v>486</v>
      </c>
      <c r="L199" s="88">
        <v>45611</v>
      </c>
      <c r="M199" s="89">
        <v>47483</v>
      </c>
      <c r="N199" s="11" t="s">
        <v>45</v>
      </c>
      <c r="O199" s="12" t="s">
        <v>679</v>
      </c>
      <c r="P199" s="13" t="s">
        <v>737</v>
      </c>
      <c r="Q199" s="12"/>
    </row>
    <row r="200" spans="1:17" ht="15.75" customHeight="1">
      <c r="A200" s="4" t="s">
        <v>738</v>
      </c>
      <c r="B200" s="5" t="s">
        <v>675</v>
      </c>
      <c r="C200" s="5"/>
      <c r="D200" s="85" t="s">
        <v>739</v>
      </c>
      <c r="E200" s="86" t="s">
        <v>687</v>
      </c>
      <c r="F200" s="81">
        <v>1</v>
      </c>
      <c r="G200" s="71">
        <v>3763303</v>
      </c>
      <c r="H200" s="71">
        <v>9000000</v>
      </c>
      <c r="I200" s="71">
        <v>3763303</v>
      </c>
      <c r="J200" s="15" t="s">
        <v>22</v>
      </c>
      <c r="K200" s="20" t="s">
        <v>678</v>
      </c>
      <c r="L200" s="88">
        <v>45733</v>
      </c>
      <c r="M200" s="89">
        <v>47011</v>
      </c>
      <c r="N200" s="11" t="s">
        <v>740</v>
      </c>
      <c r="O200" s="12" t="s">
        <v>679</v>
      </c>
      <c r="P200" s="13" t="s">
        <v>741</v>
      </c>
      <c r="Q200" s="14"/>
    </row>
    <row r="201" spans="1:17" ht="15.75" customHeight="1">
      <c r="A201" s="4" t="s">
        <v>742</v>
      </c>
      <c r="B201" s="5" t="s">
        <v>675</v>
      </c>
      <c r="C201" s="5"/>
      <c r="D201" s="85" t="s">
        <v>743</v>
      </c>
      <c r="E201" s="86" t="s">
        <v>744</v>
      </c>
      <c r="F201" s="81">
        <v>1</v>
      </c>
      <c r="G201" s="71">
        <v>180000</v>
      </c>
      <c r="H201" s="71">
        <v>400000</v>
      </c>
      <c r="I201" s="71">
        <v>180000</v>
      </c>
      <c r="J201" s="15" t="s">
        <v>22</v>
      </c>
      <c r="K201" s="20" t="s">
        <v>678</v>
      </c>
      <c r="L201" s="88">
        <v>45677</v>
      </c>
      <c r="M201" s="89">
        <v>47392</v>
      </c>
      <c r="N201" s="11" t="s">
        <v>52</v>
      </c>
      <c r="O201" s="12" t="s">
        <v>679</v>
      </c>
      <c r="P201" s="13" t="s">
        <v>745</v>
      </c>
      <c r="Q201" s="14"/>
    </row>
    <row r="202" spans="1:17" ht="15.75" customHeight="1">
      <c r="A202" s="4" t="s">
        <v>746</v>
      </c>
      <c r="B202" s="5" t="s">
        <v>675</v>
      </c>
      <c r="C202" s="5"/>
      <c r="D202" s="85" t="s">
        <v>747</v>
      </c>
      <c r="E202" s="86" t="s">
        <v>744</v>
      </c>
      <c r="F202" s="81">
        <v>1</v>
      </c>
      <c r="G202" s="71">
        <v>2660000</v>
      </c>
      <c r="H202" s="71">
        <v>7600000</v>
      </c>
      <c r="I202" s="71">
        <v>2660000</v>
      </c>
      <c r="J202" s="15" t="s">
        <v>22</v>
      </c>
      <c r="K202" s="20" t="s">
        <v>678</v>
      </c>
      <c r="L202" s="88">
        <v>45943</v>
      </c>
      <c r="M202" s="89">
        <v>46308</v>
      </c>
      <c r="N202" s="11" t="s">
        <v>52</v>
      </c>
      <c r="O202" s="12" t="s">
        <v>679</v>
      </c>
      <c r="P202" s="13" t="s">
        <v>748</v>
      </c>
      <c r="Q202" s="14"/>
    </row>
    <row r="203" spans="1:17" ht="15.75" customHeight="1">
      <c r="A203" s="4" t="s">
        <v>749</v>
      </c>
      <c r="B203" s="5" t="s">
        <v>675</v>
      </c>
      <c r="C203" s="5"/>
      <c r="D203" s="85" t="s">
        <v>750</v>
      </c>
      <c r="E203" s="86" t="s">
        <v>751</v>
      </c>
      <c r="F203" s="81">
        <v>1</v>
      </c>
      <c r="G203" s="71">
        <v>3400000</v>
      </c>
      <c r="H203" s="87">
        <v>9850000</v>
      </c>
      <c r="I203" s="71">
        <v>3400000</v>
      </c>
      <c r="J203" s="15" t="s">
        <v>22</v>
      </c>
      <c r="K203" s="20" t="s">
        <v>678</v>
      </c>
      <c r="L203" s="88">
        <v>45835</v>
      </c>
      <c r="M203" s="89">
        <v>47410</v>
      </c>
      <c r="N203" s="11" t="s">
        <v>52</v>
      </c>
      <c r="O203" s="12" t="s">
        <v>679</v>
      </c>
      <c r="P203" s="13" t="s">
        <v>752</v>
      </c>
      <c r="Q203" s="14"/>
    </row>
    <row r="204" spans="1:17" ht="15.75" customHeight="1">
      <c r="A204" s="4" t="s">
        <v>753</v>
      </c>
      <c r="B204" s="5" t="s">
        <v>675</v>
      </c>
      <c r="C204" s="5"/>
      <c r="D204" s="85" t="s">
        <v>754</v>
      </c>
      <c r="E204" s="86" t="s">
        <v>744</v>
      </c>
      <c r="F204" s="81">
        <v>1</v>
      </c>
      <c r="G204" s="71">
        <v>3108562</v>
      </c>
      <c r="H204" s="87">
        <v>10228545</v>
      </c>
      <c r="I204" s="71">
        <v>3108562</v>
      </c>
      <c r="J204" s="15" t="s">
        <v>22</v>
      </c>
      <c r="K204" s="20" t="s">
        <v>678</v>
      </c>
      <c r="L204" s="88">
        <v>45883</v>
      </c>
      <c r="M204" s="89">
        <v>46248</v>
      </c>
      <c r="N204" s="11" t="s">
        <v>52</v>
      </c>
      <c r="O204" s="12" t="s">
        <v>679</v>
      </c>
      <c r="P204" s="13" t="s">
        <v>755</v>
      </c>
      <c r="Q204" s="14"/>
    </row>
    <row r="205" spans="1:17" ht="15.75" customHeight="1">
      <c r="A205" s="4" t="s">
        <v>756</v>
      </c>
      <c r="B205" s="5" t="s">
        <v>675</v>
      </c>
      <c r="C205" s="5"/>
      <c r="D205" s="85" t="s">
        <v>757</v>
      </c>
      <c r="E205" s="86" t="s">
        <v>736</v>
      </c>
      <c r="F205" s="81">
        <v>12</v>
      </c>
      <c r="G205" s="71">
        <f>I205/12</f>
        <v>39083.333333333336</v>
      </c>
      <c r="H205" s="71">
        <v>1340000</v>
      </c>
      <c r="I205" s="71">
        <v>469000</v>
      </c>
      <c r="J205" s="15" t="s">
        <v>22</v>
      </c>
      <c r="K205" s="20" t="s">
        <v>678</v>
      </c>
      <c r="L205" s="88">
        <v>45677</v>
      </c>
      <c r="M205" s="89">
        <v>47390</v>
      </c>
      <c r="N205" s="11" t="s">
        <v>52</v>
      </c>
      <c r="O205" s="12" t="s">
        <v>679</v>
      </c>
      <c r="P205" s="13" t="s">
        <v>758</v>
      </c>
      <c r="Q205" s="14"/>
    </row>
    <row r="206" spans="1:17" ht="15.75" customHeight="1">
      <c r="A206" s="4" t="s">
        <v>759</v>
      </c>
      <c r="B206" s="5" t="s">
        <v>675</v>
      </c>
      <c r="C206" s="5"/>
      <c r="D206" s="85" t="s">
        <v>760</v>
      </c>
      <c r="E206" s="86" t="s">
        <v>677</v>
      </c>
      <c r="F206" s="81">
        <v>1</v>
      </c>
      <c r="G206" s="71">
        <v>3500000</v>
      </c>
      <c r="H206" s="71">
        <v>10000000</v>
      </c>
      <c r="I206" s="71">
        <v>3500000</v>
      </c>
      <c r="J206" s="15" t="s">
        <v>22</v>
      </c>
      <c r="K206" s="20" t="s">
        <v>23</v>
      </c>
      <c r="L206" s="88">
        <v>46755</v>
      </c>
      <c r="M206" s="89">
        <v>47118</v>
      </c>
      <c r="N206" s="11" t="s">
        <v>52</v>
      </c>
      <c r="O206" s="12" t="s">
        <v>679</v>
      </c>
      <c r="P206" s="13" t="s">
        <v>761</v>
      </c>
      <c r="Q206" s="14"/>
    </row>
    <row r="207" spans="1:17" ht="15.75" customHeight="1">
      <c r="A207" s="4" t="s">
        <v>762</v>
      </c>
      <c r="B207" s="5" t="s">
        <v>675</v>
      </c>
      <c r="C207" s="5"/>
      <c r="D207" s="85" t="s">
        <v>763</v>
      </c>
      <c r="E207" s="86" t="s">
        <v>764</v>
      </c>
      <c r="F207" s="81">
        <v>1</v>
      </c>
      <c r="G207" s="71">
        <v>2600000</v>
      </c>
      <c r="H207" s="71">
        <v>36000000</v>
      </c>
      <c r="I207" s="71">
        <v>2600000</v>
      </c>
      <c r="J207" s="15" t="s">
        <v>22</v>
      </c>
      <c r="K207" s="20" t="s">
        <v>678</v>
      </c>
      <c r="L207" s="88">
        <v>45929</v>
      </c>
      <c r="M207" s="89">
        <v>47025</v>
      </c>
      <c r="N207" s="11" t="s">
        <v>77</v>
      </c>
      <c r="O207" s="12" t="s">
        <v>679</v>
      </c>
      <c r="P207" s="13" t="s">
        <v>765</v>
      </c>
      <c r="Q207" s="14"/>
    </row>
    <row r="208" spans="1:17" ht="15.75" customHeight="1">
      <c r="A208" s="4" t="s">
        <v>766</v>
      </c>
      <c r="B208" s="5" t="s">
        <v>675</v>
      </c>
      <c r="C208" s="5"/>
      <c r="D208" s="85" t="s">
        <v>767</v>
      </c>
      <c r="E208" s="86" t="s">
        <v>764</v>
      </c>
      <c r="F208" s="81">
        <v>1</v>
      </c>
      <c r="G208" s="71">
        <v>50482312</v>
      </c>
      <c r="H208" s="71">
        <v>158056360</v>
      </c>
      <c r="I208" s="71">
        <v>50482312</v>
      </c>
      <c r="J208" s="15" t="s">
        <v>22</v>
      </c>
      <c r="K208" s="20" t="s">
        <v>678</v>
      </c>
      <c r="L208" s="88">
        <v>45786</v>
      </c>
      <c r="M208" s="89">
        <v>46882</v>
      </c>
      <c r="N208" s="11" t="s">
        <v>77</v>
      </c>
      <c r="O208" s="12" t="s">
        <v>679</v>
      </c>
      <c r="P208" s="13" t="s">
        <v>768</v>
      </c>
      <c r="Q208" s="14"/>
    </row>
    <row r="209" spans="1:17" ht="15.75" customHeight="1">
      <c r="A209" s="4" t="s">
        <v>769</v>
      </c>
      <c r="B209" s="5" t="s">
        <v>675</v>
      </c>
      <c r="C209" s="5"/>
      <c r="D209" s="85" t="s">
        <v>770</v>
      </c>
      <c r="E209" s="86" t="s">
        <v>744</v>
      </c>
      <c r="F209" s="81">
        <v>1</v>
      </c>
      <c r="G209" s="71">
        <v>2407135</v>
      </c>
      <c r="H209" s="71">
        <v>28750000</v>
      </c>
      <c r="I209" s="71">
        <v>2407135</v>
      </c>
      <c r="J209" s="15" t="s">
        <v>22</v>
      </c>
      <c r="K209" s="20" t="s">
        <v>678</v>
      </c>
      <c r="L209" s="88">
        <v>45748</v>
      </c>
      <c r="M209" s="89">
        <v>46113</v>
      </c>
      <c r="N209" s="11" t="s">
        <v>56</v>
      </c>
      <c r="O209" s="12" t="s">
        <v>679</v>
      </c>
      <c r="P209" s="13" t="s">
        <v>771</v>
      </c>
      <c r="Q209" s="14"/>
    </row>
    <row r="210" spans="1:17" ht="15.75" customHeight="1">
      <c r="A210" s="4" t="s">
        <v>772</v>
      </c>
      <c r="B210" s="5" t="s">
        <v>675</v>
      </c>
      <c r="C210" s="5"/>
      <c r="D210" s="85" t="s">
        <v>773</v>
      </c>
      <c r="E210" s="86" t="s">
        <v>744</v>
      </c>
      <c r="F210" s="81">
        <v>1</v>
      </c>
      <c r="G210" s="71">
        <v>1000000</v>
      </c>
      <c r="H210" s="71">
        <v>5000000</v>
      </c>
      <c r="I210" s="71">
        <v>1000000</v>
      </c>
      <c r="J210" s="15" t="s">
        <v>22</v>
      </c>
      <c r="K210" s="20" t="s">
        <v>678</v>
      </c>
      <c r="L210" s="88">
        <v>46636</v>
      </c>
      <c r="M210" s="89">
        <v>47118</v>
      </c>
      <c r="N210" s="11" t="s">
        <v>56</v>
      </c>
      <c r="O210" s="12" t="s">
        <v>679</v>
      </c>
      <c r="P210" s="13" t="s">
        <v>774</v>
      </c>
      <c r="Q210" s="14"/>
    </row>
    <row r="211" spans="1:17" ht="15.75" customHeight="1">
      <c r="A211" s="4" t="s">
        <v>775</v>
      </c>
      <c r="B211" s="5" t="s">
        <v>675</v>
      </c>
      <c r="C211" s="5"/>
      <c r="D211" s="85" t="s">
        <v>776</v>
      </c>
      <c r="E211" s="86" t="s">
        <v>744</v>
      </c>
      <c r="F211" s="81">
        <v>1</v>
      </c>
      <c r="G211" s="71">
        <v>5000000</v>
      </c>
      <c r="H211" s="71">
        <v>36250000</v>
      </c>
      <c r="I211" s="71">
        <v>5000000</v>
      </c>
      <c r="J211" s="15" t="s">
        <v>22</v>
      </c>
      <c r="K211" s="20" t="s">
        <v>486</v>
      </c>
      <c r="L211" s="88">
        <v>45629</v>
      </c>
      <c r="M211" s="89">
        <v>46022</v>
      </c>
      <c r="N211" s="11" t="s">
        <v>56</v>
      </c>
      <c r="O211" s="12" t="s">
        <v>679</v>
      </c>
      <c r="P211" s="13" t="s">
        <v>777</v>
      </c>
      <c r="Q211" s="14"/>
    </row>
    <row r="212" spans="1:17" ht="15.75" customHeight="1">
      <c r="A212" s="4" t="s">
        <v>778</v>
      </c>
      <c r="B212" s="5" t="s">
        <v>675</v>
      </c>
      <c r="C212" s="5"/>
      <c r="D212" s="85" t="s">
        <v>779</v>
      </c>
      <c r="E212" s="86" t="s">
        <v>744</v>
      </c>
      <c r="F212" s="81">
        <v>1</v>
      </c>
      <c r="G212" s="71">
        <v>4300000</v>
      </c>
      <c r="H212" s="71">
        <v>18000000</v>
      </c>
      <c r="I212" s="71">
        <v>4300000</v>
      </c>
      <c r="J212" s="15" t="s">
        <v>22</v>
      </c>
      <c r="K212" s="20" t="s">
        <v>23</v>
      </c>
      <c r="L212" s="88">
        <v>46162</v>
      </c>
      <c r="M212" s="89">
        <v>46769</v>
      </c>
      <c r="N212" s="11" t="s">
        <v>56</v>
      </c>
      <c r="O212" s="12" t="s">
        <v>679</v>
      </c>
      <c r="P212" s="13" t="s">
        <v>780</v>
      </c>
      <c r="Q212" s="14"/>
    </row>
    <row r="213" spans="1:17" ht="15.75" customHeight="1">
      <c r="A213" s="4" t="s">
        <v>781</v>
      </c>
      <c r="B213" s="5" t="s">
        <v>675</v>
      </c>
      <c r="C213" s="5"/>
      <c r="D213" s="85" t="s">
        <v>782</v>
      </c>
      <c r="E213" s="86" t="s">
        <v>744</v>
      </c>
      <c r="F213" s="81">
        <v>1</v>
      </c>
      <c r="G213" s="71">
        <v>2672000</v>
      </c>
      <c r="H213" s="71">
        <v>10500000</v>
      </c>
      <c r="I213" s="71">
        <v>2672000</v>
      </c>
      <c r="J213" s="15" t="s">
        <v>22</v>
      </c>
      <c r="K213" s="20" t="s">
        <v>23</v>
      </c>
      <c r="L213" s="88">
        <v>46162</v>
      </c>
      <c r="M213" s="89">
        <v>46770</v>
      </c>
      <c r="N213" s="11" t="s">
        <v>56</v>
      </c>
      <c r="O213" s="12" t="s">
        <v>679</v>
      </c>
      <c r="P213" s="13" t="s">
        <v>783</v>
      </c>
      <c r="Q213" s="14"/>
    </row>
    <row r="214" spans="1:17" ht="15.75" customHeight="1">
      <c r="A214" s="4" t="s">
        <v>784</v>
      </c>
      <c r="B214" s="5" t="s">
        <v>675</v>
      </c>
      <c r="C214" s="61"/>
      <c r="D214" s="85" t="s">
        <v>785</v>
      </c>
      <c r="E214" s="86" t="s">
        <v>744</v>
      </c>
      <c r="F214" s="81">
        <v>1</v>
      </c>
      <c r="G214" s="71">
        <v>40000</v>
      </c>
      <c r="H214" s="71">
        <v>40000</v>
      </c>
      <c r="I214" s="71">
        <v>40000</v>
      </c>
      <c r="J214" s="15" t="s">
        <v>22</v>
      </c>
      <c r="K214" s="20" t="s">
        <v>581</v>
      </c>
      <c r="L214" s="88">
        <v>45765</v>
      </c>
      <c r="M214" s="89">
        <v>46022</v>
      </c>
      <c r="N214" s="11" t="s">
        <v>56</v>
      </c>
      <c r="O214" s="12" t="s">
        <v>679</v>
      </c>
      <c r="P214" s="13" t="s">
        <v>786</v>
      </c>
      <c r="Q214" s="61"/>
    </row>
    <row r="215" spans="1:17" ht="15.75" customHeight="1">
      <c r="A215" s="4" t="s">
        <v>787</v>
      </c>
      <c r="B215" s="5" t="s">
        <v>788</v>
      </c>
      <c r="C215" s="5" t="s">
        <v>789</v>
      </c>
      <c r="D215" s="22" t="s">
        <v>790</v>
      </c>
      <c r="E215" s="23" t="s">
        <v>791</v>
      </c>
      <c r="F215" s="91">
        <v>10</v>
      </c>
      <c r="G215" s="25">
        <v>1000000</v>
      </c>
      <c r="H215" s="25">
        <v>10000000</v>
      </c>
      <c r="I215" s="25">
        <v>1000000</v>
      </c>
      <c r="J215" s="5" t="s">
        <v>22</v>
      </c>
      <c r="K215" s="20" t="s">
        <v>493</v>
      </c>
      <c r="L215" s="92">
        <v>45945</v>
      </c>
      <c r="M215" s="28">
        <v>46022</v>
      </c>
      <c r="N215" s="11" t="s">
        <v>481</v>
      </c>
      <c r="O215" s="12" t="s">
        <v>792</v>
      </c>
      <c r="P215" s="13" t="s">
        <v>793</v>
      </c>
      <c r="Q215" s="21" t="s">
        <v>794</v>
      </c>
    </row>
    <row r="216" spans="1:17" ht="15.75" customHeight="1">
      <c r="A216" s="4" t="s">
        <v>795</v>
      </c>
      <c r="B216" s="5" t="s">
        <v>788</v>
      </c>
      <c r="C216" s="5" t="s">
        <v>796</v>
      </c>
      <c r="D216" s="93" t="s">
        <v>797</v>
      </c>
      <c r="E216" s="23" t="s">
        <v>44</v>
      </c>
      <c r="F216" s="91">
        <v>1</v>
      </c>
      <c r="G216" s="25">
        <v>21280</v>
      </c>
      <c r="H216" s="25">
        <v>21280</v>
      </c>
      <c r="I216" s="25">
        <v>21280</v>
      </c>
      <c r="J216" s="5" t="s">
        <v>22</v>
      </c>
      <c r="K216" s="6" t="s">
        <v>486</v>
      </c>
      <c r="L216" s="27">
        <v>45658</v>
      </c>
      <c r="M216" s="28">
        <v>45992</v>
      </c>
      <c r="N216" s="11" t="s">
        <v>45</v>
      </c>
      <c r="O216" s="12" t="s">
        <v>25</v>
      </c>
      <c r="P216" s="13" t="s">
        <v>798</v>
      </c>
      <c r="Q216" s="14"/>
    </row>
    <row r="217" spans="1:17" ht="15.75" customHeight="1">
      <c r="A217" s="4" t="s">
        <v>799</v>
      </c>
      <c r="B217" s="5" t="s">
        <v>788</v>
      </c>
      <c r="C217" s="5" t="s">
        <v>800</v>
      </c>
      <c r="D217" s="22" t="s">
        <v>801</v>
      </c>
      <c r="E217" s="94" t="s">
        <v>21</v>
      </c>
      <c r="F217" s="91">
        <v>1</v>
      </c>
      <c r="G217" s="95">
        <v>104000</v>
      </c>
      <c r="H217" s="95">
        <f>G217*F217</f>
        <v>104000</v>
      </c>
      <c r="I217" s="95">
        <f>G217*F217</f>
        <v>104000</v>
      </c>
      <c r="J217" s="5" t="s">
        <v>22</v>
      </c>
      <c r="K217" s="6" t="s">
        <v>486</v>
      </c>
      <c r="L217" s="27">
        <v>45658</v>
      </c>
      <c r="M217" s="28">
        <v>46022</v>
      </c>
      <c r="N217" s="11" t="s">
        <v>45</v>
      </c>
      <c r="O217" s="12" t="s">
        <v>25</v>
      </c>
      <c r="P217" s="13" t="s">
        <v>802</v>
      </c>
      <c r="Q217" s="14"/>
    </row>
    <row r="218" spans="1:17" ht="15.75" customHeight="1">
      <c r="A218" s="4" t="s">
        <v>803</v>
      </c>
      <c r="B218" s="15" t="s">
        <v>788</v>
      </c>
      <c r="C218" s="5"/>
      <c r="D218" s="6" t="s">
        <v>790</v>
      </c>
      <c r="E218" s="23" t="s">
        <v>791</v>
      </c>
      <c r="F218" s="91">
        <v>8</v>
      </c>
      <c r="G218" s="9">
        <v>1000000</v>
      </c>
      <c r="H218" s="9">
        <v>8000000</v>
      </c>
      <c r="I218" s="9">
        <v>500000</v>
      </c>
      <c r="J218" s="15" t="s">
        <v>22</v>
      </c>
      <c r="K218" s="20" t="s">
        <v>493</v>
      </c>
      <c r="L218" s="92">
        <v>45945</v>
      </c>
      <c r="M218" s="28">
        <v>46022</v>
      </c>
      <c r="N218" s="11" t="s">
        <v>527</v>
      </c>
      <c r="O218" s="12" t="s">
        <v>792</v>
      </c>
      <c r="P218" s="13" t="s">
        <v>804</v>
      </c>
      <c r="Q218" s="21" t="s">
        <v>805</v>
      </c>
    </row>
    <row r="219" spans="1:17" ht="15.75" customHeight="1">
      <c r="A219" s="4" t="s">
        <v>806</v>
      </c>
      <c r="B219" s="5" t="s">
        <v>788</v>
      </c>
      <c r="C219" s="5" t="s">
        <v>807</v>
      </c>
      <c r="D219" s="6" t="s">
        <v>808</v>
      </c>
      <c r="E219" s="94" t="s">
        <v>21</v>
      </c>
      <c r="F219" s="96">
        <v>2</v>
      </c>
      <c r="G219" s="8">
        <v>6490</v>
      </c>
      <c r="H219" s="8">
        <f>F219*G219</f>
        <v>12980</v>
      </c>
      <c r="I219" s="8">
        <f>G219*F219</f>
        <v>12980</v>
      </c>
      <c r="J219" s="5" t="s">
        <v>22</v>
      </c>
      <c r="K219" s="6" t="s">
        <v>486</v>
      </c>
      <c r="L219" s="27">
        <v>45658</v>
      </c>
      <c r="M219" s="28">
        <v>45992</v>
      </c>
      <c r="N219" s="11" t="s">
        <v>56</v>
      </c>
      <c r="O219" s="12" t="s">
        <v>57</v>
      </c>
      <c r="P219" s="13" t="s">
        <v>809</v>
      </c>
      <c r="Q219" s="14"/>
    </row>
    <row r="220" spans="1:17" ht="15.75" customHeight="1">
      <c r="A220" s="97" t="s">
        <v>810</v>
      </c>
      <c r="D220" s="98"/>
      <c r="E220" s="99"/>
      <c r="G220" s="100"/>
      <c r="O220" s="101"/>
      <c r="P220" s="102"/>
    </row>
    <row r="221" spans="1:17" ht="15.75" customHeight="1">
      <c r="A221" s="103"/>
      <c r="D221" s="98"/>
      <c r="E221" s="99"/>
      <c r="G221" s="100"/>
      <c r="O221" s="101"/>
      <c r="P221" s="102"/>
    </row>
    <row r="222" spans="1:17" ht="15.75" customHeight="1">
      <c r="A222" s="103"/>
      <c r="D222" s="98"/>
      <c r="E222" s="99"/>
      <c r="G222" s="100"/>
      <c r="I222" s="104"/>
      <c r="J222" s="104"/>
      <c r="K222" s="104"/>
      <c r="O222" s="101"/>
      <c r="P222" s="102"/>
    </row>
    <row r="223" spans="1:17" ht="15.75" customHeight="1">
      <c r="D223" s="98"/>
      <c r="E223" s="99"/>
      <c r="G223" s="100"/>
      <c r="I223" s="104"/>
      <c r="O223" s="101"/>
      <c r="P223" s="102"/>
    </row>
    <row r="224" spans="1:17" ht="15.75" customHeight="1">
      <c r="D224" s="98"/>
      <c r="E224" s="99"/>
      <c r="G224" s="100"/>
      <c r="O224" s="101"/>
      <c r="P224" s="102"/>
    </row>
    <row r="225" spans="4:16" ht="15.75" customHeight="1">
      <c r="D225" s="98"/>
      <c r="E225" s="99"/>
      <c r="G225" s="100"/>
      <c r="O225" s="101"/>
      <c r="P225" s="102"/>
    </row>
    <row r="226" spans="4:16" ht="15.75" customHeight="1">
      <c r="D226" s="101"/>
      <c r="E226" s="99"/>
      <c r="G226" s="100"/>
      <c r="O226" s="101"/>
      <c r="P226" s="102"/>
    </row>
    <row r="227" spans="4:16" ht="15.75" customHeight="1">
      <c r="D227" s="98"/>
      <c r="E227" s="99"/>
      <c r="G227" s="100"/>
      <c r="O227" s="101"/>
      <c r="P227" s="102"/>
    </row>
    <row r="228" spans="4:16" ht="15.75" customHeight="1">
      <c r="D228" s="98"/>
      <c r="E228" s="99"/>
      <c r="G228" s="100"/>
      <c r="I228" s="104"/>
      <c r="O228" s="101"/>
      <c r="P228" s="102"/>
    </row>
    <row r="229" spans="4:16" ht="15.75" customHeight="1">
      <c r="D229" s="98"/>
      <c r="E229" s="99"/>
      <c r="G229" s="100"/>
      <c r="O229" s="101"/>
      <c r="P229" s="102"/>
    </row>
    <row r="230" spans="4:16" ht="15.75" customHeight="1">
      <c r="D230" s="101"/>
      <c r="E230" s="99"/>
      <c r="G230" s="100"/>
      <c r="O230" s="101"/>
      <c r="P230" s="102"/>
    </row>
    <row r="231" spans="4:16" ht="15.75" customHeight="1">
      <c r="D231" s="98"/>
      <c r="E231" s="99"/>
      <c r="G231" s="100"/>
      <c r="O231" s="101"/>
      <c r="P231" s="102"/>
    </row>
    <row r="232" spans="4:16" ht="15.75" customHeight="1">
      <c r="D232" s="98"/>
      <c r="E232" s="99"/>
      <c r="G232" s="100"/>
      <c r="O232" s="101"/>
      <c r="P232" s="102"/>
    </row>
    <row r="233" spans="4:16" ht="15.75" customHeight="1">
      <c r="D233" s="98"/>
      <c r="E233" s="99"/>
      <c r="G233" s="100"/>
      <c r="O233" s="101"/>
      <c r="P233" s="102"/>
    </row>
    <row r="234" spans="4:16" ht="15.75" customHeight="1">
      <c r="D234" s="98"/>
      <c r="E234" s="99"/>
      <c r="G234" s="100"/>
      <c r="O234" s="101"/>
      <c r="P234" s="102"/>
    </row>
    <row r="235" spans="4:16" ht="15.75" customHeight="1">
      <c r="D235" s="98"/>
      <c r="E235" s="99"/>
      <c r="G235" s="100"/>
      <c r="O235" s="101"/>
      <c r="P235" s="102"/>
    </row>
    <row r="236" spans="4:16" ht="15.75" customHeight="1">
      <c r="D236" s="98"/>
      <c r="E236" s="99"/>
      <c r="G236" s="100"/>
      <c r="O236" s="101"/>
      <c r="P236" s="102"/>
    </row>
    <row r="237" spans="4:16" ht="15.75" customHeight="1">
      <c r="D237" s="98"/>
      <c r="E237" s="99"/>
      <c r="G237" s="100"/>
      <c r="O237" s="101"/>
      <c r="P237" s="102"/>
    </row>
    <row r="238" spans="4:16" ht="15.75" customHeight="1">
      <c r="D238" s="98"/>
      <c r="E238" s="99"/>
      <c r="G238" s="100"/>
      <c r="O238" s="101"/>
      <c r="P238" s="102"/>
    </row>
    <row r="239" spans="4:16" ht="15.75" customHeight="1">
      <c r="D239" s="98"/>
      <c r="E239" s="99"/>
      <c r="G239" s="100"/>
      <c r="O239" s="101"/>
      <c r="P239" s="102"/>
    </row>
    <row r="240" spans="4:16" ht="15.75" customHeight="1">
      <c r="D240" s="98"/>
      <c r="E240" s="99"/>
      <c r="G240" s="100"/>
      <c r="O240" s="101"/>
      <c r="P240" s="102"/>
    </row>
    <row r="241" spans="4:16" ht="15.75" customHeight="1">
      <c r="D241" s="98"/>
      <c r="E241" s="99"/>
      <c r="G241" s="100"/>
      <c r="O241" s="101"/>
      <c r="P241" s="102"/>
    </row>
    <row r="242" spans="4:16" ht="15.75" customHeight="1">
      <c r="D242" s="98"/>
      <c r="E242" s="99"/>
      <c r="G242" s="100"/>
      <c r="O242" s="101"/>
      <c r="P242" s="102"/>
    </row>
    <row r="243" spans="4:16" ht="15.75" customHeight="1">
      <c r="D243" s="98"/>
      <c r="E243" s="99"/>
      <c r="G243" s="100"/>
      <c r="O243" s="101"/>
      <c r="P243" s="102"/>
    </row>
    <row r="244" spans="4:16" ht="15.75" customHeight="1">
      <c r="D244" s="98"/>
      <c r="E244" s="99"/>
      <c r="G244" s="100"/>
      <c r="O244" s="101"/>
      <c r="P244" s="102"/>
    </row>
    <row r="245" spans="4:16" ht="15.75" customHeight="1">
      <c r="D245" s="98"/>
      <c r="E245" s="99"/>
      <c r="G245" s="100"/>
      <c r="O245" s="101"/>
      <c r="P245" s="102"/>
    </row>
    <row r="246" spans="4:16" ht="15.75" customHeight="1">
      <c r="D246" s="98"/>
      <c r="E246" s="99"/>
      <c r="G246" s="100"/>
      <c r="O246" s="101"/>
      <c r="P246" s="102"/>
    </row>
    <row r="247" spans="4:16" ht="15.75" customHeight="1">
      <c r="D247" s="98"/>
      <c r="E247" s="99"/>
      <c r="G247" s="100"/>
      <c r="O247" s="101"/>
      <c r="P247" s="102"/>
    </row>
    <row r="248" spans="4:16" ht="15.75" customHeight="1">
      <c r="D248" s="98"/>
      <c r="E248" s="99"/>
      <c r="G248" s="100"/>
      <c r="O248" s="101"/>
      <c r="P248" s="102"/>
    </row>
    <row r="249" spans="4:16" ht="15.75" customHeight="1">
      <c r="D249" s="98"/>
      <c r="E249" s="99"/>
      <c r="G249" s="100"/>
      <c r="O249" s="101"/>
      <c r="P249" s="102"/>
    </row>
    <row r="250" spans="4:16" ht="15.75" customHeight="1">
      <c r="D250" s="98"/>
      <c r="E250" s="99"/>
      <c r="G250" s="100"/>
      <c r="O250" s="101"/>
      <c r="P250" s="102"/>
    </row>
    <row r="251" spans="4:16" ht="15.75" customHeight="1">
      <c r="D251" s="98"/>
      <c r="E251" s="99"/>
      <c r="G251" s="100"/>
      <c r="O251" s="101"/>
      <c r="P251" s="102"/>
    </row>
    <row r="252" spans="4:16" ht="15.75" customHeight="1">
      <c r="D252" s="98"/>
      <c r="E252" s="99"/>
      <c r="G252" s="100"/>
      <c r="O252" s="101"/>
      <c r="P252" s="102"/>
    </row>
    <row r="253" spans="4:16" ht="15.75" customHeight="1">
      <c r="D253" s="98"/>
      <c r="E253" s="99"/>
      <c r="G253" s="100"/>
      <c r="O253" s="101"/>
      <c r="P253" s="102"/>
    </row>
    <row r="254" spans="4:16" ht="15.75" customHeight="1">
      <c r="D254" s="98"/>
      <c r="E254" s="99"/>
      <c r="G254" s="100"/>
      <c r="O254" s="101"/>
      <c r="P254" s="102"/>
    </row>
    <row r="255" spans="4:16" ht="15.75" customHeight="1">
      <c r="D255" s="98"/>
      <c r="E255" s="99"/>
      <c r="G255" s="100"/>
      <c r="O255" s="101"/>
      <c r="P255" s="102"/>
    </row>
    <row r="256" spans="4:16" ht="15.75" customHeight="1">
      <c r="D256" s="98"/>
      <c r="E256" s="99"/>
      <c r="G256" s="100"/>
      <c r="O256" s="101"/>
      <c r="P256" s="102"/>
    </row>
    <row r="257" spans="4:16" ht="15.75" customHeight="1">
      <c r="D257" s="98"/>
      <c r="E257" s="99"/>
      <c r="G257" s="100"/>
      <c r="O257" s="101"/>
      <c r="P257" s="102"/>
    </row>
    <row r="258" spans="4:16" ht="15.75" customHeight="1">
      <c r="D258" s="98"/>
      <c r="E258" s="99"/>
      <c r="G258" s="100"/>
      <c r="O258" s="101"/>
      <c r="P258" s="102"/>
    </row>
    <row r="259" spans="4:16" ht="15.75" customHeight="1">
      <c r="D259" s="98"/>
      <c r="E259" s="99"/>
      <c r="G259" s="100"/>
      <c r="O259" s="101"/>
      <c r="P259" s="102"/>
    </row>
    <row r="260" spans="4:16" ht="15.75" customHeight="1">
      <c r="D260" s="98"/>
      <c r="E260" s="99"/>
      <c r="G260" s="100"/>
      <c r="O260" s="101"/>
      <c r="P260" s="102"/>
    </row>
    <row r="261" spans="4:16" ht="15.75" customHeight="1">
      <c r="D261" s="98"/>
      <c r="E261" s="99"/>
      <c r="G261" s="100"/>
      <c r="O261" s="101"/>
      <c r="P261" s="102"/>
    </row>
    <row r="262" spans="4:16" ht="15.75" customHeight="1">
      <c r="D262" s="98"/>
      <c r="E262" s="99"/>
      <c r="G262" s="100"/>
      <c r="O262" s="101"/>
      <c r="P262" s="102"/>
    </row>
    <row r="263" spans="4:16" ht="15.75" customHeight="1">
      <c r="D263" s="98"/>
      <c r="E263" s="99"/>
      <c r="G263" s="100"/>
      <c r="O263" s="101"/>
      <c r="P263" s="102"/>
    </row>
    <row r="264" spans="4:16" ht="15.75" customHeight="1">
      <c r="D264" s="98"/>
      <c r="E264" s="99"/>
      <c r="G264" s="100"/>
      <c r="O264" s="101"/>
      <c r="P264" s="102"/>
    </row>
    <row r="265" spans="4:16" ht="15.75" customHeight="1">
      <c r="D265" s="98"/>
      <c r="E265" s="99"/>
      <c r="G265" s="100"/>
      <c r="O265" s="101"/>
      <c r="P265" s="102"/>
    </row>
    <row r="266" spans="4:16" ht="15.75" customHeight="1">
      <c r="D266" s="98"/>
      <c r="E266" s="99"/>
      <c r="G266" s="100"/>
      <c r="O266" s="101"/>
      <c r="P266" s="102"/>
    </row>
    <row r="267" spans="4:16" ht="15.75" customHeight="1">
      <c r="D267" s="98"/>
      <c r="E267" s="99"/>
      <c r="G267" s="100"/>
      <c r="O267" s="101"/>
      <c r="P267" s="102"/>
    </row>
    <row r="268" spans="4:16" ht="15.75" customHeight="1">
      <c r="D268" s="98"/>
      <c r="E268" s="99"/>
      <c r="G268" s="100"/>
      <c r="O268" s="101"/>
      <c r="P268" s="102"/>
    </row>
    <row r="269" spans="4:16" ht="15.75" customHeight="1">
      <c r="D269" s="98"/>
      <c r="E269" s="99"/>
      <c r="G269" s="100"/>
      <c r="O269" s="101"/>
      <c r="P269" s="102"/>
    </row>
    <row r="270" spans="4:16" ht="15.75" customHeight="1">
      <c r="D270" s="98"/>
      <c r="E270" s="99"/>
      <c r="G270" s="100"/>
      <c r="O270" s="101"/>
      <c r="P270" s="102"/>
    </row>
    <row r="271" spans="4:16" ht="15.75" customHeight="1">
      <c r="D271" s="98"/>
      <c r="E271" s="99"/>
      <c r="G271" s="100"/>
      <c r="O271" s="101"/>
      <c r="P271" s="102"/>
    </row>
    <row r="272" spans="4:16" ht="15.75" customHeight="1">
      <c r="D272" s="98"/>
      <c r="E272" s="99"/>
      <c r="G272" s="100"/>
      <c r="O272" s="101"/>
      <c r="P272" s="102"/>
    </row>
    <row r="273" spans="4:16" ht="15.75" customHeight="1">
      <c r="D273" s="98"/>
      <c r="E273" s="99"/>
      <c r="G273" s="100"/>
      <c r="O273" s="101"/>
      <c r="P273" s="102"/>
    </row>
    <row r="274" spans="4:16" ht="15.75" customHeight="1">
      <c r="D274" s="98"/>
      <c r="E274" s="99"/>
      <c r="G274" s="100"/>
      <c r="O274" s="101"/>
      <c r="P274" s="102"/>
    </row>
    <row r="275" spans="4:16" ht="15.75" customHeight="1">
      <c r="D275" s="98"/>
      <c r="E275" s="99"/>
      <c r="G275" s="100"/>
      <c r="O275" s="101"/>
      <c r="P275" s="102"/>
    </row>
    <row r="276" spans="4:16" ht="15.75" customHeight="1">
      <c r="D276" s="98"/>
      <c r="E276" s="99"/>
      <c r="G276" s="100"/>
      <c r="O276" s="101"/>
      <c r="P276" s="102"/>
    </row>
    <row r="277" spans="4:16" ht="15.75" customHeight="1">
      <c r="D277" s="98"/>
      <c r="E277" s="99"/>
      <c r="G277" s="100"/>
      <c r="O277" s="101"/>
      <c r="P277" s="102"/>
    </row>
    <row r="278" spans="4:16" ht="15.75" customHeight="1">
      <c r="D278" s="98"/>
      <c r="E278" s="99"/>
      <c r="G278" s="100"/>
      <c r="O278" s="101"/>
      <c r="P278" s="102"/>
    </row>
    <row r="279" spans="4:16" ht="15.75" customHeight="1">
      <c r="D279" s="98"/>
      <c r="E279" s="99"/>
      <c r="G279" s="100"/>
      <c r="O279" s="101"/>
      <c r="P279" s="102"/>
    </row>
    <row r="280" spans="4:16" ht="15.75" customHeight="1">
      <c r="D280" s="98"/>
      <c r="E280" s="99"/>
      <c r="G280" s="100"/>
      <c r="O280" s="101"/>
      <c r="P280" s="102"/>
    </row>
    <row r="281" spans="4:16" ht="15.75" customHeight="1">
      <c r="D281" s="98"/>
      <c r="E281" s="99"/>
      <c r="G281" s="100"/>
      <c r="O281" s="101"/>
      <c r="P281" s="102"/>
    </row>
    <row r="282" spans="4:16" ht="15.75" customHeight="1">
      <c r="D282" s="98"/>
      <c r="E282" s="99"/>
      <c r="G282" s="100"/>
      <c r="O282" s="101"/>
      <c r="P282" s="102"/>
    </row>
    <row r="283" spans="4:16" ht="15.75" customHeight="1">
      <c r="D283" s="98"/>
      <c r="E283" s="99"/>
      <c r="G283" s="100"/>
      <c r="O283" s="101"/>
      <c r="P283" s="102"/>
    </row>
    <row r="284" spans="4:16" ht="15.75" customHeight="1">
      <c r="D284" s="98"/>
      <c r="E284" s="99"/>
      <c r="G284" s="100"/>
      <c r="O284" s="101"/>
      <c r="P284" s="102"/>
    </row>
    <row r="285" spans="4:16" ht="15.75" customHeight="1">
      <c r="D285" s="98"/>
      <c r="E285" s="99"/>
      <c r="G285" s="100"/>
      <c r="O285" s="101"/>
      <c r="P285" s="102"/>
    </row>
    <row r="286" spans="4:16" ht="15.75" customHeight="1">
      <c r="D286" s="98"/>
      <c r="E286" s="99"/>
      <c r="G286" s="100"/>
      <c r="O286" s="101"/>
      <c r="P286" s="102"/>
    </row>
    <row r="287" spans="4:16" ht="15.75" customHeight="1">
      <c r="D287" s="98"/>
      <c r="E287" s="99"/>
      <c r="G287" s="100"/>
      <c r="O287" s="101"/>
      <c r="P287" s="102"/>
    </row>
    <row r="288" spans="4:16" ht="15.75" customHeight="1">
      <c r="D288" s="98"/>
      <c r="E288" s="99"/>
      <c r="G288" s="100"/>
      <c r="O288" s="101"/>
      <c r="P288" s="102"/>
    </row>
    <row r="289" spans="4:16" ht="15.75" customHeight="1">
      <c r="D289" s="98"/>
      <c r="E289" s="99"/>
      <c r="G289" s="100"/>
      <c r="O289" s="101"/>
      <c r="P289" s="102"/>
    </row>
    <row r="290" spans="4:16" ht="15.75" customHeight="1">
      <c r="D290" s="98"/>
      <c r="E290" s="99"/>
      <c r="G290" s="100"/>
      <c r="O290" s="101"/>
      <c r="P290" s="102"/>
    </row>
    <row r="291" spans="4:16" ht="15.75" customHeight="1">
      <c r="D291" s="98"/>
      <c r="E291" s="99"/>
      <c r="G291" s="100"/>
      <c r="O291" s="101"/>
      <c r="P291" s="102"/>
    </row>
    <row r="292" spans="4:16" ht="15.75" customHeight="1">
      <c r="D292" s="98"/>
      <c r="E292" s="99"/>
      <c r="G292" s="100"/>
      <c r="O292" s="101"/>
      <c r="P292" s="102"/>
    </row>
    <row r="293" spans="4:16" ht="15.75" customHeight="1">
      <c r="D293" s="98"/>
      <c r="E293" s="99"/>
      <c r="G293" s="100"/>
      <c r="O293" s="101"/>
      <c r="P293" s="102"/>
    </row>
    <row r="294" spans="4:16" ht="15.75" customHeight="1">
      <c r="D294" s="98"/>
      <c r="E294" s="99"/>
      <c r="G294" s="100"/>
      <c r="O294" s="101"/>
      <c r="P294" s="102"/>
    </row>
    <row r="295" spans="4:16" ht="15.75" customHeight="1">
      <c r="D295" s="98"/>
      <c r="E295" s="99"/>
      <c r="G295" s="100"/>
      <c r="O295" s="101"/>
      <c r="P295" s="102"/>
    </row>
    <row r="296" spans="4:16" ht="15.75" customHeight="1">
      <c r="D296" s="98"/>
      <c r="E296" s="99"/>
      <c r="G296" s="100"/>
      <c r="O296" s="101"/>
      <c r="P296" s="102"/>
    </row>
    <row r="297" spans="4:16" ht="15.75" customHeight="1">
      <c r="D297" s="98"/>
      <c r="E297" s="99"/>
      <c r="G297" s="100"/>
      <c r="O297" s="101"/>
      <c r="P297" s="102"/>
    </row>
    <row r="298" spans="4:16" ht="15.75" customHeight="1">
      <c r="D298" s="98"/>
      <c r="E298" s="99"/>
      <c r="G298" s="100"/>
      <c r="O298" s="101"/>
      <c r="P298" s="102"/>
    </row>
    <row r="299" spans="4:16" ht="15.75" customHeight="1">
      <c r="D299" s="98"/>
      <c r="E299" s="99"/>
      <c r="G299" s="100"/>
      <c r="O299" s="101"/>
      <c r="P299" s="102"/>
    </row>
    <row r="300" spans="4:16" ht="15.75" customHeight="1">
      <c r="D300" s="98"/>
      <c r="E300" s="99"/>
      <c r="G300" s="100"/>
      <c r="O300" s="101"/>
      <c r="P300" s="102"/>
    </row>
    <row r="301" spans="4:16" ht="15.75" customHeight="1">
      <c r="D301" s="98"/>
      <c r="E301" s="99"/>
      <c r="G301" s="100"/>
      <c r="O301" s="101"/>
      <c r="P301" s="102"/>
    </row>
    <row r="302" spans="4:16" ht="15.75" customHeight="1">
      <c r="D302" s="98"/>
      <c r="E302" s="99"/>
      <c r="G302" s="100"/>
      <c r="O302" s="101"/>
      <c r="P302" s="102"/>
    </row>
    <row r="303" spans="4:16" ht="15.75" customHeight="1">
      <c r="D303" s="98"/>
      <c r="E303" s="99"/>
      <c r="G303" s="100"/>
      <c r="O303" s="101"/>
      <c r="P303" s="102"/>
    </row>
    <row r="304" spans="4:16" ht="15.75" customHeight="1">
      <c r="D304" s="98"/>
      <c r="E304" s="99"/>
      <c r="G304" s="100"/>
      <c r="O304" s="101"/>
      <c r="P304" s="102"/>
    </row>
    <row r="305" spans="4:16" ht="15.75" customHeight="1">
      <c r="D305" s="98"/>
      <c r="E305" s="99"/>
      <c r="G305" s="100"/>
      <c r="O305" s="101"/>
      <c r="P305" s="102"/>
    </row>
    <row r="306" spans="4:16" ht="15.75" customHeight="1">
      <c r="D306" s="98"/>
      <c r="E306" s="99"/>
      <c r="G306" s="100"/>
      <c r="O306" s="101"/>
      <c r="P306" s="102"/>
    </row>
    <row r="307" spans="4:16" ht="15.75" customHeight="1">
      <c r="D307" s="98"/>
      <c r="E307" s="99"/>
      <c r="G307" s="100"/>
      <c r="O307" s="101"/>
      <c r="P307" s="102"/>
    </row>
    <row r="308" spans="4:16" ht="15.75" customHeight="1">
      <c r="D308" s="98"/>
      <c r="E308" s="99"/>
      <c r="G308" s="100"/>
      <c r="O308" s="101"/>
      <c r="P308" s="102"/>
    </row>
    <row r="309" spans="4:16" ht="15.75" customHeight="1">
      <c r="D309" s="98"/>
      <c r="E309" s="99"/>
      <c r="G309" s="100"/>
      <c r="O309" s="101"/>
      <c r="P309" s="102"/>
    </row>
    <row r="310" spans="4:16" ht="15.75" customHeight="1">
      <c r="D310" s="98"/>
      <c r="E310" s="99"/>
      <c r="G310" s="100"/>
      <c r="O310" s="101"/>
      <c r="P310" s="102"/>
    </row>
    <row r="311" spans="4:16" ht="15.75" customHeight="1">
      <c r="D311" s="98"/>
      <c r="E311" s="99"/>
      <c r="G311" s="100"/>
      <c r="O311" s="101"/>
      <c r="P311" s="102"/>
    </row>
    <row r="312" spans="4:16" ht="15.75" customHeight="1">
      <c r="D312" s="98"/>
      <c r="E312" s="99"/>
      <c r="G312" s="100"/>
      <c r="O312" s="101"/>
      <c r="P312" s="102"/>
    </row>
    <row r="313" spans="4:16" ht="15.75" customHeight="1">
      <c r="D313" s="98"/>
      <c r="E313" s="99"/>
      <c r="G313" s="100"/>
      <c r="O313" s="101"/>
      <c r="P313" s="102"/>
    </row>
    <row r="314" spans="4:16" ht="15.75" customHeight="1">
      <c r="D314" s="98"/>
      <c r="E314" s="99"/>
      <c r="G314" s="100"/>
      <c r="O314" s="101"/>
      <c r="P314" s="102"/>
    </row>
    <row r="315" spans="4:16" ht="15.75" customHeight="1">
      <c r="D315" s="98"/>
      <c r="E315" s="99"/>
      <c r="G315" s="100"/>
      <c r="O315" s="101"/>
      <c r="P315" s="102"/>
    </row>
    <row r="316" spans="4:16" ht="15.75" customHeight="1">
      <c r="D316" s="98"/>
      <c r="E316" s="99"/>
      <c r="G316" s="100"/>
      <c r="O316" s="101"/>
      <c r="P316" s="102"/>
    </row>
    <row r="317" spans="4:16" ht="15.75" customHeight="1">
      <c r="D317" s="98"/>
      <c r="E317" s="99"/>
      <c r="G317" s="100"/>
      <c r="O317" s="101"/>
      <c r="P317" s="102"/>
    </row>
    <row r="318" spans="4:16" ht="15.75" customHeight="1">
      <c r="D318" s="98"/>
      <c r="E318" s="99"/>
      <c r="G318" s="100"/>
      <c r="O318" s="101"/>
      <c r="P318" s="102"/>
    </row>
    <row r="319" spans="4:16" ht="15.75" customHeight="1">
      <c r="D319" s="98"/>
      <c r="E319" s="99"/>
      <c r="G319" s="100"/>
      <c r="O319" s="101"/>
      <c r="P319" s="102"/>
    </row>
    <row r="320" spans="4:16" ht="15.75" customHeight="1">
      <c r="D320" s="98"/>
      <c r="E320" s="99"/>
      <c r="G320" s="100"/>
      <c r="O320" s="101"/>
      <c r="P320" s="102"/>
    </row>
    <row r="321" spans="4:16" ht="15.75" customHeight="1">
      <c r="D321" s="98"/>
      <c r="E321" s="99"/>
      <c r="G321" s="100"/>
      <c r="O321" s="101"/>
      <c r="P321" s="102"/>
    </row>
    <row r="322" spans="4:16" ht="15.75" customHeight="1">
      <c r="D322" s="98"/>
      <c r="E322" s="99"/>
      <c r="G322" s="100"/>
      <c r="O322" s="101"/>
      <c r="P322" s="102"/>
    </row>
    <row r="323" spans="4:16" ht="15.75" customHeight="1">
      <c r="D323" s="98"/>
      <c r="E323" s="99"/>
      <c r="G323" s="100"/>
      <c r="O323" s="101"/>
      <c r="P323" s="102"/>
    </row>
    <row r="324" spans="4:16" ht="15.75" customHeight="1">
      <c r="D324" s="98"/>
      <c r="E324" s="99"/>
      <c r="G324" s="100"/>
      <c r="O324" s="101"/>
      <c r="P324" s="102"/>
    </row>
    <row r="325" spans="4:16" ht="15.75" customHeight="1">
      <c r="D325" s="98"/>
      <c r="E325" s="99"/>
      <c r="G325" s="100"/>
      <c r="O325" s="101"/>
      <c r="P325" s="102"/>
    </row>
    <row r="326" spans="4:16" ht="15.75" customHeight="1">
      <c r="D326" s="98"/>
      <c r="E326" s="99"/>
      <c r="G326" s="100"/>
      <c r="O326" s="101"/>
      <c r="P326" s="102"/>
    </row>
    <row r="327" spans="4:16" ht="15.75" customHeight="1">
      <c r="D327" s="98"/>
      <c r="E327" s="99"/>
      <c r="G327" s="100"/>
      <c r="O327" s="101"/>
      <c r="P327" s="102"/>
    </row>
    <row r="328" spans="4:16" ht="15.75" customHeight="1">
      <c r="D328" s="98"/>
      <c r="E328" s="99"/>
      <c r="G328" s="100"/>
      <c r="O328" s="101"/>
      <c r="P328" s="102"/>
    </row>
    <row r="329" spans="4:16" ht="15.75" customHeight="1">
      <c r="D329" s="98"/>
      <c r="E329" s="99"/>
      <c r="G329" s="100"/>
      <c r="O329" s="101"/>
      <c r="P329" s="102"/>
    </row>
    <row r="330" spans="4:16" ht="15.75" customHeight="1">
      <c r="D330" s="98"/>
      <c r="E330" s="99"/>
      <c r="G330" s="100"/>
      <c r="O330" s="101"/>
      <c r="P330" s="102"/>
    </row>
    <row r="331" spans="4:16" ht="15.75" customHeight="1">
      <c r="D331" s="98"/>
      <c r="E331" s="99"/>
      <c r="G331" s="100"/>
      <c r="O331" s="101"/>
      <c r="P331" s="102"/>
    </row>
    <row r="332" spans="4:16" ht="15.75" customHeight="1">
      <c r="D332" s="98"/>
      <c r="E332" s="99"/>
      <c r="G332" s="100"/>
      <c r="O332" s="101"/>
      <c r="P332" s="102"/>
    </row>
    <row r="333" spans="4:16" ht="15.75" customHeight="1">
      <c r="D333" s="98"/>
      <c r="E333" s="99"/>
      <c r="G333" s="100"/>
      <c r="O333" s="101"/>
      <c r="P333" s="102"/>
    </row>
    <row r="334" spans="4:16" ht="15.75" customHeight="1">
      <c r="D334" s="98"/>
      <c r="E334" s="99"/>
      <c r="G334" s="100"/>
      <c r="O334" s="101"/>
      <c r="P334" s="102"/>
    </row>
    <row r="335" spans="4:16" ht="15.75" customHeight="1">
      <c r="D335" s="98"/>
      <c r="E335" s="99"/>
      <c r="G335" s="100"/>
      <c r="O335" s="101"/>
      <c r="P335" s="102"/>
    </row>
    <row r="336" spans="4:16" ht="15.75" customHeight="1">
      <c r="D336" s="98"/>
      <c r="E336" s="99"/>
      <c r="G336" s="100"/>
      <c r="O336" s="101"/>
      <c r="P336" s="102"/>
    </row>
    <row r="337" spans="4:16" ht="15.75" customHeight="1">
      <c r="D337" s="98"/>
      <c r="E337" s="99"/>
      <c r="G337" s="100"/>
      <c r="O337" s="101"/>
      <c r="P337" s="102"/>
    </row>
    <row r="338" spans="4:16" ht="15.75" customHeight="1">
      <c r="D338" s="98"/>
      <c r="E338" s="99"/>
      <c r="G338" s="100"/>
      <c r="O338" s="101"/>
      <c r="P338" s="102"/>
    </row>
    <row r="339" spans="4:16" ht="15.75" customHeight="1">
      <c r="D339" s="98"/>
      <c r="E339" s="99"/>
      <c r="G339" s="100"/>
      <c r="O339" s="101"/>
      <c r="P339" s="102"/>
    </row>
    <row r="340" spans="4:16" ht="15.75" customHeight="1">
      <c r="D340" s="98"/>
      <c r="E340" s="99"/>
      <c r="G340" s="100"/>
      <c r="O340" s="101"/>
      <c r="P340" s="102"/>
    </row>
    <row r="341" spans="4:16" ht="15.75" customHeight="1">
      <c r="D341" s="98"/>
      <c r="E341" s="99"/>
      <c r="G341" s="100"/>
      <c r="O341" s="101"/>
      <c r="P341" s="102"/>
    </row>
    <row r="342" spans="4:16" ht="15.75" customHeight="1">
      <c r="D342" s="98"/>
      <c r="E342" s="99"/>
      <c r="G342" s="100"/>
      <c r="O342" s="101"/>
      <c r="P342" s="102"/>
    </row>
    <row r="343" spans="4:16" ht="15.75" customHeight="1">
      <c r="D343" s="98"/>
      <c r="E343" s="99"/>
      <c r="G343" s="100"/>
      <c r="O343" s="101"/>
      <c r="P343" s="102"/>
    </row>
    <row r="344" spans="4:16" ht="15.75" customHeight="1">
      <c r="D344" s="98"/>
      <c r="E344" s="99"/>
      <c r="G344" s="100"/>
      <c r="O344" s="101"/>
      <c r="P344" s="102"/>
    </row>
    <row r="345" spans="4:16" ht="15.75" customHeight="1">
      <c r="D345" s="98"/>
      <c r="E345" s="99"/>
      <c r="G345" s="100"/>
      <c r="O345" s="101"/>
      <c r="P345" s="102"/>
    </row>
    <row r="346" spans="4:16" ht="15.75" customHeight="1">
      <c r="D346" s="98"/>
      <c r="E346" s="99"/>
      <c r="G346" s="100"/>
      <c r="O346" s="101"/>
      <c r="P346" s="102"/>
    </row>
    <row r="347" spans="4:16" ht="15.75" customHeight="1">
      <c r="D347" s="98"/>
      <c r="E347" s="99"/>
      <c r="G347" s="100"/>
      <c r="O347" s="101"/>
      <c r="P347" s="102"/>
    </row>
    <row r="348" spans="4:16" ht="15.75" customHeight="1">
      <c r="D348" s="98"/>
      <c r="E348" s="99"/>
      <c r="G348" s="100"/>
      <c r="O348" s="101"/>
      <c r="P348" s="102"/>
    </row>
    <row r="349" spans="4:16" ht="15.75" customHeight="1">
      <c r="D349" s="98"/>
      <c r="E349" s="99"/>
      <c r="G349" s="100"/>
      <c r="O349" s="101"/>
      <c r="P349" s="102"/>
    </row>
    <row r="350" spans="4:16" ht="15.75" customHeight="1">
      <c r="D350" s="98"/>
      <c r="E350" s="99"/>
      <c r="G350" s="100"/>
      <c r="O350" s="101"/>
      <c r="P350" s="102"/>
    </row>
    <row r="351" spans="4:16" ht="15.75" customHeight="1">
      <c r="D351" s="98"/>
      <c r="E351" s="99"/>
      <c r="G351" s="100"/>
      <c r="O351" s="101"/>
      <c r="P351" s="102"/>
    </row>
    <row r="352" spans="4:16" ht="15.75" customHeight="1">
      <c r="D352" s="98"/>
      <c r="E352" s="99"/>
      <c r="G352" s="100"/>
      <c r="O352" s="101"/>
      <c r="P352" s="102"/>
    </row>
    <row r="353" spans="4:16" ht="15.75" customHeight="1">
      <c r="D353" s="98"/>
      <c r="E353" s="99"/>
      <c r="G353" s="100"/>
      <c r="O353" s="101"/>
      <c r="P353" s="102"/>
    </row>
    <row r="354" spans="4:16" ht="15.75" customHeight="1">
      <c r="D354" s="98"/>
      <c r="E354" s="99"/>
      <c r="G354" s="100"/>
      <c r="O354" s="101"/>
      <c r="P354" s="102"/>
    </row>
    <row r="355" spans="4:16" ht="15.75" customHeight="1">
      <c r="D355" s="98"/>
      <c r="E355" s="99"/>
      <c r="G355" s="100"/>
      <c r="O355" s="101"/>
      <c r="P355" s="102"/>
    </row>
    <row r="356" spans="4:16" ht="15.75" customHeight="1">
      <c r="D356" s="98"/>
      <c r="E356" s="99"/>
      <c r="G356" s="100"/>
      <c r="O356" s="101"/>
      <c r="P356" s="102"/>
    </row>
    <row r="357" spans="4:16" ht="15.75" customHeight="1">
      <c r="D357" s="98"/>
      <c r="E357" s="99"/>
      <c r="G357" s="100"/>
      <c r="O357" s="101"/>
      <c r="P357" s="102"/>
    </row>
    <row r="358" spans="4:16" ht="15.75" customHeight="1">
      <c r="D358" s="98"/>
      <c r="E358" s="99"/>
      <c r="G358" s="100"/>
      <c r="O358" s="101"/>
      <c r="P358" s="102"/>
    </row>
    <row r="359" spans="4:16" ht="15.75" customHeight="1">
      <c r="D359" s="98"/>
      <c r="E359" s="99"/>
      <c r="G359" s="100"/>
      <c r="O359" s="101"/>
      <c r="P359" s="102"/>
    </row>
    <row r="360" spans="4:16" ht="15.75" customHeight="1">
      <c r="D360" s="98"/>
      <c r="E360" s="99"/>
      <c r="G360" s="100"/>
      <c r="O360" s="101"/>
      <c r="P360" s="102"/>
    </row>
    <row r="361" spans="4:16" ht="15.75" customHeight="1">
      <c r="D361" s="98"/>
      <c r="E361" s="99"/>
      <c r="G361" s="100"/>
      <c r="O361" s="101"/>
      <c r="P361" s="102"/>
    </row>
    <row r="362" spans="4:16" ht="15.75" customHeight="1">
      <c r="D362" s="98"/>
      <c r="E362" s="99"/>
      <c r="G362" s="100"/>
      <c r="O362" s="101"/>
      <c r="P362" s="102"/>
    </row>
    <row r="363" spans="4:16" ht="15.75" customHeight="1">
      <c r="D363" s="98"/>
      <c r="E363" s="99"/>
      <c r="G363" s="100"/>
      <c r="O363" s="101"/>
      <c r="P363" s="102"/>
    </row>
    <row r="364" spans="4:16" ht="15.75" customHeight="1">
      <c r="D364" s="98"/>
      <c r="E364" s="99"/>
      <c r="G364" s="100"/>
      <c r="O364" s="101"/>
      <c r="P364" s="102"/>
    </row>
    <row r="365" spans="4:16" ht="15.75" customHeight="1">
      <c r="D365" s="98"/>
      <c r="E365" s="99"/>
      <c r="G365" s="100"/>
      <c r="O365" s="101"/>
      <c r="P365" s="102"/>
    </row>
    <row r="366" spans="4:16" ht="15.75" customHeight="1">
      <c r="D366" s="98"/>
      <c r="E366" s="99"/>
      <c r="G366" s="100"/>
      <c r="O366" s="101"/>
      <c r="P366" s="102"/>
    </row>
    <row r="367" spans="4:16" ht="15.75" customHeight="1">
      <c r="D367" s="98"/>
      <c r="E367" s="99"/>
      <c r="G367" s="100"/>
      <c r="O367" s="101"/>
      <c r="P367" s="102"/>
    </row>
    <row r="368" spans="4:16" ht="15.75" customHeight="1">
      <c r="D368" s="98"/>
      <c r="E368" s="99"/>
      <c r="G368" s="100"/>
      <c r="O368" s="101"/>
      <c r="P368" s="102"/>
    </row>
    <row r="369" spans="4:16" ht="15.75" customHeight="1">
      <c r="D369" s="98"/>
      <c r="E369" s="99"/>
      <c r="G369" s="100"/>
      <c r="O369" s="101"/>
      <c r="P369" s="102"/>
    </row>
    <row r="370" spans="4:16" ht="15.75" customHeight="1">
      <c r="D370" s="98"/>
      <c r="E370" s="99"/>
      <c r="G370" s="100"/>
      <c r="O370" s="101"/>
      <c r="P370" s="102"/>
    </row>
    <row r="371" spans="4:16" ht="15.75" customHeight="1">
      <c r="D371" s="98"/>
      <c r="E371" s="99"/>
      <c r="G371" s="100"/>
      <c r="O371" s="101"/>
      <c r="P371" s="102"/>
    </row>
    <row r="372" spans="4:16" ht="15.75" customHeight="1">
      <c r="D372" s="98"/>
      <c r="E372" s="99"/>
      <c r="G372" s="100"/>
      <c r="O372" s="101"/>
      <c r="P372" s="102"/>
    </row>
    <row r="373" spans="4:16" ht="15.75" customHeight="1">
      <c r="D373" s="98"/>
      <c r="E373" s="99"/>
      <c r="G373" s="100"/>
      <c r="O373" s="101"/>
      <c r="P373" s="102"/>
    </row>
    <row r="374" spans="4:16" ht="15.75" customHeight="1">
      <c r="D374" s="98"/>
      <c r="E374" s="99"/>
      <c r="G374" s="100"/>
      <c r="O374" s="101"/>
      <c r="P374" s="102"/>
    </row>
    <row r="375" spans="4:16" ht="15.75" customHeight="1">
      <c r="D375" s="98"/>
      <c r="E375" s="99"/>
      <c r="G375" s="100"/>
      <c r="O375" s="101"/>
      <c r="P375" s="102"/>
    </row>
    <row r="376" spans="4:16" ht="15.75" customHeight="1">
      <c r="D376" s="98"/>
      <c r="E376" s="99"/>
      <c r="G376" s="100"/>
      <c r="O376" s="101"/>
      <c r="P376" s="102"/>
    </row>
    <row r="377" spans="4:16" ht="15.75" customHeight="1">
      <c r="D377" s="98"/>
      <c r="E377" s="99"/>
      <c r="G377" s="100"/>
      <c r="O377" s="101"/>
      <c r="P377" s="102"/>
    </row>
    <row r="378" spans="4:16" ht="15.75" customHeight="1">
      <c r="D378" s="98"/>
      <c r="E378" s="99"/>
      <c r="G378" s="100"/>
      <c r="O378" s="101"/>
      <c r="P378" s="102"/>
    </row>
    <row r="379" spans="4:16" ht="15.75" customHeight="1">
      <c r="D379" s="98"/>
      <c r="E379" s="99"/>
      <c r="G379" s="100"/>
      <c r="O379" s="101"/>
      <c r="P379" s="102"/>
    </row>
    <row r="380" spans="4:16" ht="15.75" customHeight="1">
      <c r="D380" s="98"/>
      <c r="E380" s="99"/>
      <c r="G380" s="100"/>
      <c r="O380" s="101"/>
      <c r="P380" s="102"/>
    </row>
    <row r="381" spans="4:16" ht="15.75" customHeight="1">
      <c r="D381" s="98"/>
      <c r="E381" s="99"/>
      <c r="G381" s="100"/>
      <c r="O381" s="101"/>
      <c r="P381" s="102"/>
    </row>
    <row r="382" spans="4:16" ht="15.75" customHeight="1">
      <c r="D382" s="98"/>
      <c r="E382" s="99"/>
      <c r="G382" s="100"/>
      <c r="O382" s="101"/>
      <c r="P382" s="102"/>
    </row>
    <row r="383" spans="4:16" ht="15.75" customHeight="1">
      <c r="D383" s="98"/>
      <c r="E383" s="99"/>
      <c r="G383" s="100"/>
      <c r="O383" s="101"/>
      <c r="P383" s="102"/>
    </row>
    <row r="384" spans="4:16" ht="15.75" customHeight="1">
      <c r="D384" s="98"/>
      <c r="E384" s="99"/>
      <c r="G384" s="100"/>
      <c r="O384" s="101"/>
      <c r="P384" s="102"/>
    </row>
    <row r="385" spans="4:16" ht="15.75" customHeight="1">
      <c r="D385" s="98"/>
      <c r="E385" s="99"/>
      <c r="G385" s="100"/>
      <c r="O385" s="101"/>
      <c r="P385" s="102"/>
    </row>
    <row r="386" spans="4:16" ht="15.75" customHeight="1">
      <c r="D386" s="98"/>
      <c r="E386" s="99"/>
      <c r="G386" s="100"/>
      <c r="O386" s="101"/>
      <c r="P386" s="102"/>
    </row>
    <row r="387" spans="4:16" ht="15.75" customHeight="1">
      <c r="D387" s="98"/>
      <c r="E387" s="99"/>
      <c r="G387" s="100"/>
      <c r="O387" s="101"/>
      <c r="P387" s="102"/>
    </row>
    <row r="388" spans="4:16" ht="15.75" customHeight="1">
      <c r="D388" s="98"/>
      <c r="E388" s="99"/>
      <c r="G388" s="100"/>
      <c r="O388" s="101"/>
      <c r="P388" s="102"/>
    </row>
    <row r="389" spans="4:16" ht="15.75" customHeight="1">
      <c r="D389" s="98"/>
      <c r="E389" s="99"/>
      <c r="G389" s="100"/>
      <c r="O389" s="101"/>
      <c r="P389" s="102"/>
    </row>
    <row r="390" spans="4:16" ht="15.75" customHeight="1">
      <c r="D390" s="98"/>
      <c r="E390" s="99"/>
      <c r="G390" s="100"/>
      <c r="O390" s="101"/>
      <c r="P390" s="102"/>
    </row>
    <row r="391" spans="4:16" ht="15.75" customHeight="1">
      <c r="D391" s="98"/>
      <c r="E391" s="99"/>
      <c r="G391" s="100"/>
      <c r="O391" s="101"/>
      <c r="P391" s="102"/>
    </row>
    <row r="392" spans="4:16" ht="15.75" customHeight="1">
      <c r="D392" s="98"/>
      <c r="E392" s="99"/>
      <c r="G392" s="100"/>
      <c r="O392" s="101"/>
      <c r="P392" s="102"/>
    </row>
    <row r="393" spans="4:16" ht="15.75" customHeight="1">
      <c r="D393" s="98"/>
      <c r="E393" s="99"/>
      <c r="G393" s="100"/>
      <c r="O393" s="101"/>
      <c r="P393" s="102"/>
    </row>
    <row r="394" spans="4:16" ht="15.75" customHeight="1">
      <c r="D394" s="98"/>
      <c r="E394" s="99"/>
      <c r="G394" s="100"/>
      <c r="O394" s="101"/>
      <c r="P394" s="102"/>
    </row>
    <row r="395" spans="4:16" ht="15.75" customHeight="1">
      <c r="D395" s="98"/>
      <c r="E395" s="99"/>
      <c r="G395" s="100"/>
      <c r="O395" s="101"/>
      <c r="P395" s="102"/>
    </row>
    <row r="396" spans="4:16" ht="15.75" customHeight="1">
      <c r="D396" s="98"/>
      <c r="E396" s="99"/>
      <c r="G396" s="100"/>
      <c r="O396" s="101"/>
      <c r="P396" s="102"/>
    </row>
    <row r="397" spans="4:16" ht="15.75" customHeight="1">
      <c r="D397" s="98"/>
      <c r="E397" s="99"/>
      <c r="G397" s="100"/>
      <c r="O397" s="101"/>
      <c r="P397" s="102"/>
    </row>
    <row r="398" spans="4:16" ht="15.75" customHeight="1">
      <c r="D398" s="98"/>
      <c r="E398" s="99"/>
      <c r="G398" s="100"/>
      <c r="O398" s="101"/>
      <c r="P398" s="102"/>
    </row>
    <row r="399" spans="4:16" ht="15.75" customHeight="1">
      <c r="D399" s="98"/>
      <c r="E399" s="99"/>
      <c r="G399" s="100"/>
      <c r="O399" s="101"/>
      <c r="P399" s="102"/>
    </row>
    <row r="400" spans="4:16" ht="15.75" customHeight="1">
      <c r="D400" s="98"/>
      <c r="E400" s="99"/>
      <c r="G400" s="100"/>
      <c r="O400" s="101"/>
      <c r="P400" s="102"/>
    </row>
    <row r="401" spans="4:16" ht="15.75" customHeight="1">
      <c r="D401" s="98"/>
      <c r="E401" s="99"/>
      <c r="G401" s="100"/>
      <c r="O401" s="101"/>
      <c r="P401" s="102"/>
    </row>
    <row r="402" spans="4:16" ht="15.75" customHeight="1">
      <c r="D402" s="98"/>
      <c r="E402" s="99"/>
      <c r="G402" s="100"/>
      <c r="O402" s="101"/>
      <c r="P402" s="102"/>
    </row>
    <row r="403" spans="4:16" ht="15.75" customHeight="1">
      <c r="D403" s="98"/>
      <c r="E403" s="99"/>
      <c r="G403" s="100"/>
      <c r="O403" s="101"/>
      <c r="P403" s="102"/>
    </row>
    <row r="404" spans="4:16" ht="15.75" customHeight="1">
      <c r="D404" s="98"/>
      <c r="E404" s="99"/>
      <c r="G404" s="100"/>
      <c r="O404" s="101"/>
      <c r="P404" s="102"/>
    </row>
    <row r="405" spans="4:16" ht="15.75" customHeight="1">
      <c r="D405" s="98"/>
      <c r="E405" s="99"/>
      <c r="G405" s="100"/>
      <c r="O405" s="101"/>
      <c r="P405" s="102"/>
    </row>
    <row r="406" spans="4:16" ht="15.75" customHeight="1">
      <c r="D406" s="98"/>
      <c r="E406" s="99"/>
      <c r="G406" s="100"/>
      <c r="O406" s="101"/>
      <c r="P406" s="102"/>
    </row>
    <row r="407" spans="4:16" ht="15.75" customHeight="1">
      <c r="D407" s="98"/>
      <c r="E407" s="99"/>
      <c r="G407" s="100"/>
      <c r="O407" s="101"/>
      <c r="P407" s="102"/>
    </row>
    <row r="408" spans="4:16" ht="15.75" customHeight="1">
      <c r="D408" s="98"/>
      <c r="E408" s="99"/>
      <c r="G408" s="100"/>
      <c r="O408" s="101"/>
      <c r="P408" s="102"/>
    </row>
    <row r="409" spans="4:16" ht="15.75" customHeight="1">
      <c r="D409" s="98"/>
      <c r="E409" s="99"/>
      <c r="G409" s="100"/>
      <c r="O409" s="101"/>
      <c r="P409" s="102"/>
    </row>
    <row r="410" spans="4:16" ht="15.75" customHeight="1">
      <c r="D410" s="98"/>
      <c r="E410" s="99"/>
      <c r="G410" s="100"/>
      <c r="O410" s="101"/>
      <c r="P410" s="102"/>
    </row>
    <row r="411" spans="4:16" ht="15.75" customHeight="1">
      <c r="D411" s="98"/>
      <c r="E411" s="99"/>
      <c r="G411" s="100"/>
      <c r="O411" s="101"/>
      <c r="P411" s="102"/>
    </row>
    <row r="412" spans="4:16" ht="15.75" customHeight="1">
      <c r="D412" s="98"/>
      <c r="E412" s="99"/>
      <c r="G412" s="100"/>
      <c r="O412" s="101"/>
      <c r="P412" s="102"/>
    </row>
    <row r="413" spans="4:16" ht="15.75" customHeight="1">
      <c r="D413" s="98"/>
      <c r="E413" s="99"/>
      <c r="G413" s="100"/>
      <c r="O413" s="101"/>
      <c r="P413" s="102"/>
    </row>
    <row r="414" spans="4:16" ht="15.75" customHeight="1">
      <c r="D414" s="98"/>
      <c r="E414" s="99"/>
      <c r="G414" s="100"/>
      <c r="O414" s="101"/>
      <c r="P414" s="102"/>
    </row>
    <row r="415" spans="4:16" ht="15.75" customHeight="1">
      <c r="D415" s="98"/>
      <c r="E415" s="99"/>
      <c r="G415" s="100"/>
      <c r="O415" s="101"/>
      <c r="P415" s="102"/>
    </row>
    <row r="416" spans="4:16" ht="15.75" customHeight="1">
      <c r="D416" s="98"/>
      <c r="E416" s="99"/>
      <c r="G416" s="100"/>
      <c r="O416" s="101"/>
      <c r="P416" s="102"/>
    </row>
    <row r="417" spans="4:16" ht="15.75" customHeight="1">
      <c r="D417" s="98"/>
      <c r="E417" s="99"/>
      <c r="G417" s="100"/>
      <c r="O417" s="101"/>
      <c r="P417" s="102"/>
    </row>
    <row r="418" spans="4:16" ht="15.75" customHeight="1">
      <c r="D418" s="98"/>
      <c r="E418" s="99"/>
      <c r="G418" s="100"/>
      <c r="O418" s="101"/>
      <c r="P418" s="102"/>
    </row>
    <row r="419" spans="4:16" ht="15.75" customHeight="1">
      <c r="D419" s="98"/>
      <c r="E419" s="99"/>
      <c r="G419" s="100"/>
      <c r="O419" s="101"/>
      <c r="P419" s="102"/>
    </row>
    <row r="420" spans="4:16" ht="15.75" customHeight="1">
      <c r="D420" s="98"/>
      <c r="E420" s="99"/>
      <c r="G420" s="100"/>
      <c r="O420" s="101"/>
      <c r="P420" s="102"/>
    </row>
    <row r="421" spans="4:16" ht="15.75" customHeight="1">
      <c r="D421" s="98"/>
      <c r="E421" s="99"/>
      <c r="G421" s="100"/>
      <c r="O421" s="101"/>
      <c r="P421" s="102"/>
    </row>
    <row r="422" spans="4:16" ht="15.75" customHeight="1">
      <c r="D422" s="98"/>
      <c r="E422" s="99"/>
      <c r="G422" s="100"/>
      <c r="O422" s="101"/>
      <c r="P422" s="102"/>
    </row>
    <row r="423" spans="4:16" ht="15.75" customHeight="1">
      <c r="D423" s="98"/>
      <c r="E423" s="99"/>
      <c r="G423" s="100"/>
      <c r="O423" s="101"/>
      <c r="P423" s="102"/>
    </row>
    <row r="424" spans="4:16" ht="15.75" customHeight="1">
      <c r="D424" s="98"/>
      <c r="E424" s="99"/>
      <c r="G424" s="100"/>
      <c r="O424" s="101"/>
      <c r="P424" s="102"/>
    </row>
    <row r="425" spans="4:16" ht="15.75" customHeight="1">
      <c r="D425" s="98"/>
      <c r="E425" s="99"/>
      <c r="G425" s="100"/>
      <c r="O425" s="101"/>
      <c r="P425" s="102"/>
    </row>
    <row r="426" spans="4:16" ht="15.75" customHeight="1">
      <c r="D426" s="98"/>
      <c r="E426" s="99"/>
      <c r="G426" s="100"/>
      <c r="O426" s="101"/>
      <c r="P426" s="102"/>
    </row>
    <row r="427" spans="4:16" ht="15.75" customHeight="1">
      <c r="D427" s="98"/>
      <c r="E427" s="99"/>
      <c r="G427" s="100"/>
      <c r="O427" s="101"/>
      <c r="P427" s="102"/>
    </row>
    <row r="428" spans="4:16" ht="15.75" customHeight="1">
      <c r="D428" s="98"/>
      <c r="E428" s="99"/>
      <c r="G428" s="100"/>
      <c r="O428" s="101"/>
      <c r="P428" s="102"/>
    </row>
    <row r="429" spans="4:16" ht="15.75" customHeight="1">
      <c r="D429" s="98"/>
      <c r="E429" s="99"/>
      <c r="G429" s="100"/>
      <c r="O429" s="101"/>
      <c r="P429" s="102"/>
    </row>
    <row r="430" spans="4:16" ht="15.75" customHeight="1">
      <c r="D430" s="98"/>
      <c r="E430" s="99"/>
      <c r="G430" s="100"/>
      <c r="O430" s="101"/>
      <c r="P430" s="102"/>
    </row>
    <row r="431" spans="4:16" ht="15.75" customHeight="1">
      <c r="D431" s="98"/>
      <c r="E431" s="99"/>
      <c r="G431" s="100"/>
      <c r="O431" s="101"/>
      <c r="P431" s="102"/>
    </row>
    <row r="432" spans="4:16" ht="15.75" customHeight="1">
      <c r="D432" s="98"/>
      <c r="E432" s="99"/>
      <c r="G432" s="100"/>
      <c r="O432" s="101"/>
      <c r="P432" s="102"/>
    </row>
    <row r="433" spans="4:16" ht="15.75" customHeight="1">
      <c r="D433" s="98"/>
      <c r="E433" s="99"/>
      <c r="G433" s="100"/>
      <c r="O433" s="101"/>
      <c r="P433" s="102"/>
    </row>
    <row r="434" spans="4:16" ht="15.75" customHeight="1">
      <c r="D434" s="98"/>
      <c r="E434" s="99"/>
      <c r="G434" s="100"/>
      <c r="O434" s="101"/>
      <c r="P434" s="102"/>
    </row>
    <row r="435" spans="4:16" ht="15.75" customHeight="1">
      <c r="D435" s="98"/>
      <c r="E435" s="99"/>
      <c r="G435" s="100"/>
      <c r="O435" s="101"/>
      <c r="P435" s="102"/>
    </row>
    <row r="436" spans="4:16" ht="15.75" customHeight="1">
      <c r="D436" s="98"/>
      <c r="E436" s="99"/>
      <c r="G436" s="100"/>
      <c r="O436" s="101"/>
      <c r="P436" s="102"/>
    </row>
    <row r="437" spans="4:16" ht="15.75" customHeight="1">
      <c r="D437" s="98"/>
      <c r="E437" s="99"/>
      <c r="G437" s="100"/>
      <c r="O437" s="101"/>
      <c r="P437" s="102"/>
    </row>
    <row r="438" spans="4:16" ht="15.75" customHeight="1">
      <c r="D438" s="98"/>
      <c r="E438" s="99"/>
      <c r="G438" s="100"/>
      <c r="O438" s="101"/>
      <c r="P438" s="102"/>
    </row>
    <row r="439" spans="4:16" ht="15.75" customHeight="1">
      <c r="D439" s="98"/>
      <c r="E439" s="99"/>
      <c r="G439" s="100"/>
      <c r="O439" s="101"/>
      <c r="P439" s="102"/>
    </row>
    <row r="440" spans="4:16" ht="15.75" customHeight="1">
      <c r="D440" s="98"/>
      <c r="E440" s="99"/>
      <c r="G440" s="100"/>
      <c r="O440" s="101"/>
      <c r="P440" s="102"/>
    </row>
    <row r="441" spans="4:16" ht="15.75" customHeight="1">
      <c r="D441" s="98"/>
      <c r="E441" s="99"/>
      <c r="G441" s="100"/>
      <c r="O441" s="101"/>
      <c r="P441" s="102"/>
    </row>
    <row r="442" spans="4:16" ht="15.75" customHeight="1">
      <c r="D442" s="98"/>
      <c r="E442" s="99"/>
      <c r="G442" s="100"/>
      <c r="O442" s="101"/>
      <c r="P442" s="102"/>
    </row>
    <row r="443" spans="4:16" ht="15.75" customHeight="1">
      <c r="D443" s="98"/>
      <c r="E443" s="99"/>
      <c r="G443" s="100"/>
      <c r="O443" s="101"/>
      <c r="P443" s="102"/>
    </row>
    <row r="444" spans="4:16" ht="15.75" customHeight="1">
      <c r="D444" s="98"/>
      <c r="E444" s="99"/>
      <c r="G444" s="100"/>
      <c r="O444" s="101"/>
      <c r="P444" s="102"/>
    </row>
    <row r="445" spans="4:16" ht="15.75" customHeight="1">
      <c r="D445" s="98"/>
      <c r="E445" s="99"/>
      <c r="G445" s="100"/>
      <c r="O445" s="101"/>
      <c r="P445" s="102"/>
    </row>
    <row r="446" spans="4:16" ht="15.75" customHeight="1">
      <c r="D446" s="98"/>
      <c r="E446" s="99"/>
      <c r="G446" s="100"/>
      <c r="O446" s="101"/>
      <c r="P446" s="102"/>
    </row>
    <row r="447" spans="4:16" ht="15.75" customHeight="1">
      <c r="D447" s="98"/>
      <c r="E447" s="99"/>
      <c r="G447" s="100"/>
      <c r="O447" s="101"/>
      <c r="P447" s="102"/>
    </row>
    <row r="448" spans="4:16" ht="15.75" customHeight="1">
      <c r="D448" s="98"/>
      <c r="E448" s="99"/>
      <c r="G448" s="100"/>
      <c r="O448" s="101"/>
      <c r="P448" s="102"/>
    </row>
    <row r="449" spans="4:16" ht="15.75" customHeight="1">
      <c r="D449" s="98"/>
      <c r="E449" s="99"/>
      <c r="G449" s="100"/>
      <c r="O449" s="101"/>
      <c r="P449" s="102"/>
    </row>
    <row r="450" spans="4:16" ht="15.75" customHeight="1">
      <c r="D450" s="98"/>
      <c r="E450" s="99"/>
      <c r="G450" s="100"/>
      <c r="O450" s="101"/>
      <c r="P450" s="102"/>
    </row>
    <row r="451" spans="4:16" ht="15.75" customHeight="1">
      <c r="D451" s="98"/>
      <c r="E451" s="99"/>
      <c r="G451" s="100"/>
      <c r="O451" s="101"/>
      <c r="P451" s="102"/>
    </row>
    <row r="452" spans="4:16" ht="15.75" customHeight="1">
      <c r="D452" s="98"/>
      <c r="E452" s="99"/>
      <c r="G452" s="100"/>
      <c r="O452" s="101"/>
      <c r="P452" s="102"/>
    </row>
    <row r="453" spans="4:16" ht="15.75" customHeight="1">
      <c r="D453" s="98"/>
      <c r="E453" s="99"/>
      <c r="G453" s="100"/>
      <c r="O453" s="101"/>
      <c r="P453" s="102"/>
    </row>
    <row r="454" spans="4:16" ht="15.75" customHeight="1">
      <c r="D454" s="98"/>
      <c r="E454" s="99"/>
      <c r="G454" s="100"/>
      <c r="O454" s="101"/>
      <c r="P454" s="102"/>
    </row>
    <row r="455" spans="4:16" ht="15.75" customHeight="1">
      <c r="D455" s="98"/>
      <c r="E455" s="99"/>
      <c r="G455" s="100"/>
      <c r="O455" s="101"/>
      <c r="P455" s="102"/>
    </row>
    <row r="456" spans="4:16" ht="15.75" customHeight="1">
      <c r="D456" s="98"/>
      <c r="E456" s="99"/>
      <c r="G456" s="100"/>
      <c r="O456" s="101"/>
      <c r="P456" s="102"/>
    </row>
    <row r="457" spans="4:16" ht="15.75" customHeight="1">
      <c r="D457" s="98"/>
      <c r="E457" s="99"/>
      <c r="G457" s="100"/>
      <c r="O457" s="101"/>
      <c r="P457" s="102"/>
    </row>
    <row r="458" spans="4:16" ht="15.75" customHeight="1">
      <c r="D458" s="98"/>
      <c r="E458" s="99"/>
      <c r="G458" s="100"/>
      <c r="O458" s="101"/>
      <c r="P458" s="102"/>
    </row>
    <row r="459" spans="4:16" ht="15.75" customHeight="1">
      <c r="D459" s="98"/>
      <c r="E459" s="99"/>
      <c r="G459" s="100"/>
      <c r="O459" s="101"/>
      <c r="P459" s="102"/>
    </row>
    <row r="460" spans="4:16" ht="15.75" customHeight="1">
      <c r="D460" s="98"/>
      <c r="E460" s="99"/>
      <c r="G460" s="100"/>
      <c r="O460" s="101"/>
      <c r="P460" s="102"/>
    </row>
    <row r="461" spans="4:16" ht="15.75" customHeight="1">
      <c r="D461" s="98"/>
      <c r="E461" s="99"/>
      <c r="G461" s="100"/>
      <c r="O461" s="101"/>
      <c r="P461" s="102"/>
    </row>
    <row r="462" spans="4:16" ht="15.75" customHeight="1">
      <c r="D462" s="98"/>
      <c r="E462" s="99"/>
      <c r="G462" s="100"/>
      <c r="O462" s="101"/>
      <c r="P462" s="102"/>
    </row>
    <row r="463" spans="4:16" ht="15.75" customHeight="1">
      <c r="D463" s="98"/>
      <c r="E463" s="99"/>
      <c r="G463" s="100"/>
      <c r="O463" s="101"/>
      <c r="P463" s="102"/>
    </row>
    <row r="464" spans="4:16" ht="15.75" customHeight="1">
      <c r="D464" s="98"/>
      <c r="E464" s="99"/>
      <c r="G464" s="100"/>
      <c r="O464" s="101"/>
      <c r="P464" s="102"/>
    </row>
    <row r="465" spans="4:16" ht="15.75" customHeight="1">
      <c r="D465" s="98"/>
      <c r="E465" s="99"/>
      <c r="G465" s="100"/>
      <c r="O465" s="101"/>
      <c r="P465" s="102"/>
    </row>
    <row r="466" spans="4:16" ht="15.75" customHeight="1">
      <c r="D466" s="98"/>
      <c r="E466" s="99"/>
      <c r="G466" s="100"/>
      <c r="O466" s="101"/>
      <c r="P466" s="102"/>
    </row>
    <row r="467" spans="4:16" ht="15.75" customHeight="1">
      <c r="D467" s="98"/>
      <c r="E467" s="99"/>
      <c r="G467" s="100"/>
      <c r="O467" s="101"/>
      <c r="P467" s="102"/>
    </row>
    <row r="468" spans="4:16" ht="15.75" customHeight="1">
      <c r="D468" s="98"/>
      <c r="E468" s="99"/>
      <c r="G468" s="100"/>
      <c r="O468" s="101"/>
      <c r="P468" s="102"/>
    </row>
    <row r="469" spans="4:16" ht="15.75" customHeight="1">
      <c r="D469" s="98"/>
      <c r="E469" s="99"/>
      <c r="G469" s="100"/>
      <c r="O469" s="101"/>
      <c r="P469" s="102"/>
    </row>
    <row r="470" spans="4:16" ht="15.75" customHeight="1">
      <c r="D470" s="98"/>
      <c r="E470" s="99"/>
      <c r="G470" s="100"/>
      <c r="O470" s="101"/>
      <c r="P470" s="102"/>
    </row>
    <row r="471" spans="4:16" ht="15.75" customHeight="1">
      <c r="D471" s="98"/>
      <c r="E471" s="99"/>
      <c r="G471" s="100"/>
      <c r="O471" s="101"/>
      <c r="P471" s="102"/>
    </row>
    <row r="472" spans="4:16" ht="15.75" customHeight="1">
      <c r="D472" s="98"/>
      <c r="E472" s="99"/>
      <c r="G472" s="100"/>
      <c r="O472" s="101"/>
      <c r="P472" s="102"/>
    </row>
    <row r="473" spans="4:16" ht="15.75" customHeight="1">
      <c r="D473" s="98"/>
      <c r="E473" s="99"/>
      <c r="G473" s="100"/>
      <c r="O473" s="101"/>
      <c r="P473" s="102"/>
    </row>
    <row r="474" spans="4:16" ht="15.75" customHeight="1">
      <c r="D474" s="98"/>
      <c r="E474" s="99"/>
      <c r="G474" s="100"/>
      <c r="O474" s="101"/>
      <c r="P474" s="102"/>
    </row>
    <row r="475" spans="4:16" ht="15.75" customHeight="1">
      <c r="D475" s="98"/>
      <c r="E475" s="99"/>
      <c r="G475" s="100"/>
      <c r="O475" s="101"/>
      <c r="P475" s="102"/>
    </row>
    <row r="476" spans="4:16" ht="15.75" customHeight="1">
      <c r="D476" s="98"/>
      <c r="E476" s="99"/>
      <c r="G476" s="100"/>
      <c r="O476" s="101"/>
      <c r="P476" s="102"/>
    </row>
    <row r="477" spans="4:16" ht="15.75" customHeight="1">
      <c r="D477" s="98"/>
      <c r="E477" s="99"/>
      <c r="G477" s="100"/>
      <c r="O477" s="101"/>
      <c r="P477" s="102"/>
    </row>
    <row r="478" spans="4:16" ht="15.75" customHeight="1">
      <c r="D478" s="98"/>
      <c r="E478" s="99"/>
      <c r="G478" s="100"/>
      <c r="O478" s="101"/>
      <c r="P478" s="102"/>
    </row>
    <row r="479" spans="4:16" ht="15.75" customHeight="1">
      <c r="D479" s="98"/>
      <c r="E479" s="99"/>
      <c r="G479" s="100"/>
      <c r="O479" s="101"/>
      <c r="P479" s="102"/>
    </row>
    <row r="480" spans="4:16" ht="15.75" customHeight="1">
      <c r="D480" s="98"/>
      <c r="E480" s="99"/>
      <c r="G480" s="100"/>
      <c r="O480" s="101"/>
      <c r="P480" s="102"/>
    </row>
    <row r="481" spans="4:16" ht="15.75" customHeight="1">
      <c r="D481" s="98"/>
      <c r="E481" s="99"/>
      <c r="G481" s="100"/>
      <c r="O481" s="101"/>
      <c r="P481" s="102"/>
    </row>
    <row r="482" spans="4:16" ht="15.75" customHeight="1">
      <c r="D482" s="98"/>
      <c r="E482" s="99"/>
      <c r="G482" s="100"/>
      <c r="O482" s="101"/>
      <c r="P482" s="102"/>
    </row>
    <row r="483" spans="4:16" ht="15.75" customHeight="1">
      <c r="D483" s="98"/>
      <c r="E483" s="99"/>
      <c r="G483" s="100"/>
      <c r="O483" s="101"/>
      <c r="P483" s="102"/>
    </row>
    <row r="484" spans="4:16" ht="15.75" customHeight="1">
      <c r="D484" s="98"/>
      <c r="E484" s="99"/>
      <c r="G484" s="100"/>
      <c r="O484" s="101"/>
      <c r="P484" s="102"/>
    </row>
    <row r="485" spans="4:16" ht="15.75" customHeight="1">
      <c r="D485" s="98"/>
      <c r="E485" s="99"/>
      <c r="G485" s="100"/>
      <c r="O485" s="101"/>
      <c r="P485" s="102"/>
    </row>
    <row r="486" spans="4:16" ht="15.75" customHeight="1">
      <c r="D486" s="98"/>
      <c r="E486" s="99"/>
      <c r="G486" s="100"/>
      <c r="O486" s="101"/>
      <c r="P486" s="102"/>
    </row>
    <row r="487" spans="4:16" ht="15.75" customHeight="1">
      <c r="D487" s="98"/>
      <c r="E487" s="99"/>
      <c r="G487" s="100"/>
      <c r="O487" s="101"/>
      <c r="P487" s="102"/>
    </row>
    <row r="488" spans="4:16" ht="15.75" customHeight="1">
      <c r="D488" s="98"/>
      <c r="E488" s="99"/>
      <c r="G488" s="100"/>
      <c r="O488" s="101"/>
      <c r="P488" s="102"/>
    </row>
    <row r="489" spans="4:16" ht="15.75" customHeight="1">
      <c r="D489" s="98"/>
      <c r="E489" s="99"/>
      <c r="G489" s="100"/>
      <c r="O489" s="101"/>
      <c r="P489" s="102"/>
    </row>
    <row r="490" spans="4:16" ht="15.75" customHeight="1">
      <c r="D490" s="98"/>
      <c r="E490" s="99"/>
      <c r="G490" s="100"/>
      <c r="O490" s="101"/>
      <c r="P490" s="102"/>
    </row>
    <row r="491" spans="4:16" ht="15.75" customHeight="1">
      <c r="D491" s="98"/>
      <c r="E491" s="99"/>
      <c r="G491" s="100"/>
      <c r="O491" s="101"/>
      <c r="P491" s="102"/>
    </row>
    <row r="492" spans="4:16" ht="15.75" customHeight="1">
      <c r="D492" s="98"/>
      <c r="E492" s="99"/>
      <c r="G492" s="100"/>
      <c r="O492" s="101"/>
      <c r="P492" s="102"/>
    </row>
    <row r="493" spans="4:16" ht="15.75" customHeight="1">
      <c r="D493" s="98"/>
      <c r="E493" s="99"/>
      <c r="G493" s="100"/>
      <c r="O493" s="101"/>
      <c r="P493" s="102"/>
    </row>
    <row r="494" spans="4:16" ht="15.75" customHeight="1">
      <c r="D494" s="98"/>
      <c r="E494" s="99"/>
      <c r="G494" s="100"/>
      <c r="O494" s="101"/>
      <c r="P494" s="102"/>
    </row>
    <row r="495" spans="4:16" ht="15.75" customHeight="1">
      <c r="D495" s="98"/>
      <c r="E495" s="99"/>
      <c r="G495" s="100"/>
      <c r="O495" s="101"/>
      <c r="P495" s="102"/>
    </row>
    <row r="496" spans="4:16" ht="15.75" customHeight="1">
      <c r="D496" s="98"/>
      <c r="E496" s="99"/>
      <c r="G496" s="100"/>
      <c r="O496" s="101"/>
      <c r="P496" s="102"/>
    </row>
    <row r="497" spans="4:16" ht="15.75" customHeight="1">
      <c r="D497" s="98"/>
      <c r="E497" s="99"/>
      <c r="G497" s="100"/>
      <c r="O497" s="101"/>
      <c r="P497" s="102"/>
    </row>
    <row r="498" spans="4:16" ht="15.75" customHeight="1">
      <c r="D498" s="98"/>
      <c r="E498" s="99"/>
      <c r="G498" s="100"/>
      <c r="O498" s="101"/>
      <c r="P498" s="102"/>
    </row>
    <row r="499" spans="4:16" ht="15.75" customHeight="1">
      <c r="D499" s="98"/>
      <c r="E499" s="99"/>
      <c r="G499" s="100"/>
      <c r="O499" s="101"/>
      <c r="P499" s="102"/>
    </row>
    <row r="500" spans="4:16" ht="15.75" customHeight="1">
      <c r="D500" s="98"/>
      <c r="E500" s="99"/>
      <c r="G500" s="100"/>
      <c r="O500" s="101"/>
      <c r="P500" s="102"/>
    </row>
    <row r="501" spans="4:16" ht="15.75" customHeight="1">
      <c r="D501" s="98"/>
      <c r="E501" s="99"/>
      <c r="G501" s="100"/>
      <c r="O501" s="101"/>
      <c r="P501" s="102"/>
    </row>
    <row r="502" spans="4:16" ht="15.75" customHeight="1">
      <c r="D502" s="98"/>
      <c r="E502" s="99"/>
      <c r="G502" s="100"/>
      <c r="O502" s="101"/>
      <c r="P502" s="102"/>
    </row>
    <row r="503" spans="4:16" ht="15.75" customHeight="1">
      <c r="D503" s="98"/>
      <c r="E503" s="99"/>
      <c r="G503" s="100"/>
      <c r="O503" s="101"/>
      <c r="P503" s="102"/>
    </row>
    <row r="504" spans="4:16" ht="15.75" customHeight="1">
      <c r="D504" s="98"/>
      <c r="E504" s="99"/>
      <c r="G504" s="100"/>
      <c r="O504" s="101"/>
      <c r="P504" s="102"/>
    </row>
    <row r="505" spans="4:16" ht="15.75" customHeight="1">
      <c r="D505" s="98"/>
      <c r="E505" s="99"/>
      <c r="G505" s="100"/>
      <c r="O505" s="101"/>
      <c r="P505" s="102"/>
    </row>
    <row r="506" spans="4:16" ht="15.75" customHeight="1">
      <c r="D506" s="98"/>
      <c r="E506" s="99"/>
      <c r="G506" s="100"/>
      <c r="O506" s="101"/>
      <c r="P506" s="102"/>
    </row>
    <row r="507" spans="4:16" ht="15.75" customHeight="1">
      <c r="D507" s="98"/>
      <c r="E507" s="99"/>
      <c r="G507" s="100"/>
      <c r="O507" s="101"/>
      <c r="P507" s="102"/>
    </row>
    <row r="508" spans="4:16" ht="15.75" customHeight="1">
      <c r="D508" s="98"/>
      <c r="E508" s="99"/>
      <c r="G508" s="100"/>
      <c r="O508" s="101"/>
      <c r="P508" s="102"/>
    </row>
    <row r="509" spans="4:16" ht="15.75" customHeight="1">
      <c r="D509" s="98"/>
      <c r="E509" s="99"/>
      <c r="G509" s="100"/>
      <c r="O509" s="101"/>
      <c r="P509" s="102"/>
    </row>
    <row r="510" spans="4:16" ht="15.75" customHeight="1">
      <c r="D510" s="98"/>
      <c r="E510" s="99"/>
      <c r="G510" s="100"/>
      <c r="O510" s="101"/>
      <c r="P510" s="102"/>
    </row>
    <row r="511" spans="4:16" ht="15.75" customHeight="1">
      <c r="D511" s="98"/>
      <c r="E511" s="99"/>
      <c r="G511" s="100"/>
      <c r="O511" s="101"/>
      <c r="P511" s="102"/>
    </row>
    <row r="512" spans="4:16" ht="15.75" customHeight="1">
      <c r="D512" s="98"/>
      <c r="E512" s="99"/>
      <c r="G512" s="100"/>
      <c r="O512" s="101"/>
      <c r="P512" s="102"/>
    </row>
    <row r="513" spans="4:16" ht="15.75" customHeight="1">
      <c r="D513" s="98"/>
      <c r="E513" s="99"/>
      <c r="G513" s="100"/>
      <c r="O513" s="101"/>
      <c r="P513" s="102"/>
    </row>
    <row r="514" spans="4:16" ht="15.75" customHeight="1">
      <c r="D514" s="98"/>
      <c r="E514" s="99"/>
      <c r="G514" s="100"/>
      <c r="O514" s="101"/>
      <c r="P514" s="102"/>
    </row>
    <row r="515" spans="4:16" ht="15.75" customHeight="1">
      <c r="D515" s="98"/>
      <c r="E515" s="99"/>
      <c r="G515" s="100"/>
      <c r="O515" s="101"/>
      <c r="P515" s="102"/>
    </row>
    <row r="516" spans="4:16" ht="15.75" customHeight="1">
      <c r="D516" s="98"/>
      <c r="E516" s="99"/>
      <c r="G516" s="100"/>
      <c r="O516" s="101"/>
      <c r="P516" s="102"/>
    </row>
    <row r="517" spans="4:16" ht="15.75" customHeight="1">
      <c r="D517" s="98"/>
      <c r="E517" s="99"/>
      <c r="G517" s="100"/>
      <c r="O517" s="101"/>
      <c r="P517" s="102"/>
    </row>
    <row r="518" spans="4:16" ht="15.75" customHeight="1">
      <c r="D518" s="98"/>
      <c r="E518" s="99"/>
      <c r="G518" s="100"/>
      <c r="O518" s="101"/>
      <c r="P518" s="102"/>
    </row>
    <row r="519" spans="4:16" ht="15.75" customHeight="1">
      <c r="D519" s="98"/>
      <c r="E519" s="99"/>
      <c r="G519" s="100"/>
      <c r="O519" s="101"/>
      <c r="P519" s="102"/>
    </row>
    <row r="520" spans="4:16" ht="15.75" customHeight="1">
      <c r="D520" s="98"/>
      <c r="E520" s="99"/>
      <c r="G520" s="100"/>
      <c r="O520" s="101"/>
      <c r="P520" s="102"/>
    </row>
    <row r="521" spans="4:16" ht="15.75" customHeight="1">
      <c r="D521" s="98"/>
      <c r="E521" s="99"/>
      <c r="G521" s="100"/>
      <c r="O521" s="101"/>
      <c r="P521" s="102"/>
    </row>
    <row r="522" spans="4:16" ht="15.75" customHeight="1">
      <c r="D522" s="98"/>
      <c r="E522" s="99"/>
      <c r="G522" s="100"/>
      <c r="O522" s="101"/>
      <c r="P522" s="102"/>
    </row>
    <row r="523" spans="4:16" ht="15.75" customHeight="1">
      <c r="D523" s="98"/>
      <c r="E523" s="99"/>
      <c r="G523" s="100"/>
      <c r="O523" s="101"/>
      <c r="P523" s="102"/>
    </row>
    <row r="524" spans="4:16" ht="15.75" customHeight="1">
      <c r="D524" s="98"/>
      <c r="E524" s="99"/>
      <c r="G524" s="100"/>
      <c r="O524" s="101"/>
      <c r="P524" s="102"/>
    </row>
    <row r="525" spans="4:16" ht="15.75" customHeight="1">
      <c r="D525" s="98"/>
      <c r="E525" s="99"/>
      <c r="G525" s="100"/>
      <c r="O525" s="101"/>
      <c r="P525" s="102"/>
    </row>
    <row r="526" spans="4:16" ht="15.75" customHeight="1">
      <c r="D526" s="98"/>
      <c r="E526" s="99"/>
      <c r="G526" s="100"/>
      <c r="O526" s="101"/>
      <c r="P526" s="102"/>
    </row>
    <row r="527" spans="4:16" ht="15.75" customHeight="1">
      <c r="D527" s="98"/>
      <c r="E527" s="99"/>
      <c r="G527" s="100"/>
      <c r="O527" s="101"/>
      <c r="P527" s="102"/>
    </row>
    <row r="528" spans="4:16" ht="15.75" customHeight="1">
      <c r="D528" s="98"/>
      <c r="E528" s="99"/>
      <c r="G528" s="100"/>
      <c r="O528" s="101"/>
      <c r="P528" s="102"/>
    </row>
    <row r="529" spans="4:16" ht="15.75" customHeight="1">
      <c r="D529" s="98"/>
      <c r="E529" s="99"/>
      <c r="G529" s="100"/>
      <c r="O529" s="101"/>
      <c r="P529" s="102"/>
    </row>
    <row r="530" spans="4:16" ht="15.75" customHeight="1">
      <c r="D530" s="98"/>
      <c r="E530" s="99"/>
      <c r="G530" s="100"/>
      <c r="O530" s="101"/>
      <c r="P530" s="102"/>
    </row>
    <row r="531" spans="4:16" ht="15.75" customHeight="1">
      <c r="D531" s="98"/>
      <c r="E531" s="99"/>
      <c r="G531" s="100"/>
      <c r="O531" s="101"/>
      <c r="P531" s="102"/>
    </row>
    <row r="532" spans="4:16" ht="15.75" customHeight="1">
      <c r="D532" s="98"/>
      <c r="E532" s="99"/>
      <c r="G532" s="100"/>
      <c r="O532" s="101"/>
      <c r="P532" s="102"/>
    </row>
    <row r="533" spans="4:16" ht="15.75" customHeight="1">
      <c r="D533" s="98"/>
      <c r="E533" s="99"/>
      <c r="G533" s="100"/>
      <c r="O533" s="101"/>
      <c r="P533" s="102"/>
    </row>
    <row r="534" spans="4:16" ht="15.75" customHeight="1">
      <c r="D534" s="98"/>
      <c r="E534" s="99"/>
      <c r="G534" s="100"/>
      <c r="O534" s="101"/>
      <c r="P534" s="102"/>
    </row>
    <row r="535" spans="4:16" ht="15.75" customHeight="1">
      <c r="D535" s="98"/>
      <c r="E535" s="99"/>
      <c r="G535" s="100"/>
      <c r="O535" s="101"/>
      <c r="P535" s="102"/>
    </row>
    <row r="536" spans="4:16" ht="15.75" customHeight="1">
      <c r="D536" s="98"/>
      <c r="E536" s="99"/>
      <c r="G536" s="100"/>
      <c r="O536" s="101"/>
      <c r="P536" s="102"/>
    </row>
    <row r="537" spans="4:16" ht="15.75" customHeight="1">
      <c r="D537" s="98"/>
      <c r="E537" s="99"/>
      <c r="G537" s="100"/>
      <c r="O537" s="101"/>
      <c r="P537" s="102"/>
    </row>
    <row r="538" spans="4:16" ht="15.75" customHeight="1">
      <c r="D538" s="98"/>
      <c r="E538" s="99"/>
      <c r="G538" s="100"/>
      <c r="O538" s="101"/>
      <c r="P538" s="102"/>
    </row>
    <row r="539" spans="4:16" ht="15.75" customHeight="1">
      <c r="D539" s="98"/>
      <c r="E539" s="99"/>
      <c r="G539" s="100"/>
      <c r="O539" s="101"/>
      <c r="P539" s="102"/>
    </row>
    <row r="540" spans="4:16" ht="15.75" customHeight="1">
      <c r="D540" s="98"/>
      <c r="E540" s="99"/>
      <c r="G540" s="100"/>
      <c r="O540" s="101"/>
      <c r="P540" s="102"/>
    </row>
    <row r="541" spans="4:16" ht="15.75" customHeight="1">
      <c r="D541" s="98"/>
      <c r="E541" s="99"/>
      <c r="G541" s="100"/>
      <c r="O541" s="101"/>
      <c r="P541" s="102"/>
    </row>
    <row r="542" spans="4:16" ht="15.75" customHeight="1">
      <c r="D542" s="98"/>
      <c r="E542" s="99"/>
      <c r="G542" s="100"/>
      <c r="O542" s="101"/>
      <c r="P542" s="102"/>
    </row>
    <row r="543" spans="4:16" ht="15.75" customHeight="1">
      <c r="D543" s="98"/>
      <c r="E543" s="99"/>
      <c r="G543" s="100"/>
      <c r="O543" s="101"/>
      <c r="P543" s="102"/>
    </row>
    <row r="544" spans="4:16" ht="15.75" customHeight="1">
      <c r="D544" s="98"/>
      <c r="E544" s="99"/>
      <c r="G544" s="100"/>
      <c r="O544" s="101"/>
      <c r="P544" s="102"/>
    </row>
    <row r="545" spans="4:16" ht="15.75" customHeight="1">
      <c r="D545" s="98"/>
      <c r="E545" s="99"/>
      <c r="G545" s="100"/>
      <c r="O545" s="101"/>
      <c r="P545" s="102"/>
    </row>
    <row r="546" spans="4:16" ht="15.75" customHeight="1">
      <c r="D546" s="98"/>
      <c r="E546" s="99"/>
      <c r="G546" s="100"/>
      <c r="O546" s="101"/>
      <c r="P546" s="102"/>
    </row>
    <row r="547" spans="4:16" ht="15.75" customHeight="1">
      <c r="D547" s="98"/>
      <c r="E547" s="99"/>
      <c r="G547" s="100"/>
      <c r="O547" s="101"/>
      <c r="P547" s="102"/>
    </row>
    <row r="548" spans="4:16" ht="15.75" customHeight="1">
      <c r="D548" s="98"/>
      <c r="E548" s="99"/>
      <c r="G548" s="100"/>
      <c r="O548" s="101"/>
      <c r="P548" s="102"/>
    </row>
    <row r="549" spans="4:16" ht="15.75" customHeight="1">
      <c r="D549" s="98"/>
      <c r="E549" s="99"/>
      <c r="G549" s="100"/>
      <c r="O549" s="101"/>
      <c r="P549" s="102"/>
    </row>
    <row r="550" spans="4:16" ht="15.75" customHeight="1">
      <c r="D550" s="98"/>
      <c r="E550" s="99"/>
      <c r="G550" s="100"/>
      <c r="O550" s="101"/>
      <c r="P550" s="102"/>
    </row>
    <row r="551" spans="4:16" ht="15.75" customHeight="1">
      <c r="D551" s="98"/>
      <c r="E551" s="99"/>
      <c r="G551" s="100"/>
      <c r="O551" s="101"/>
      <c r="P551" s="102"/>
    </row>
    <row r="552" spans="4:16" ht="15.75" customHeight="1">
      <c r="D552" s="98"/>
      <c r="E552" s="99"/>
      <c r="G552" s="100"/>
      <c r="O552" s="101"/>
      <c r="P552" s="102"/>
    </row>
    <row r="553" spans="4:16" ht="15.75" customHeight="1">
      <c r="D553" s="98"/>
      <c r="E553" s="99"/>
      <c r="G553" s="100"/>
      <c r="O553" s="101"/>
      <c r="P553" s="102"/>
    </row>
    <row r="554" spans="4:16" ht="15.75" customHeight="1">
      <c r="D554" s="98"/>
      <c r="E554" s="99"/>
      <c r="G554" s="100"/>
      <c r="O554" s="101"/>
      <c r="P554" s="102"/>
    </row>
    <row r="555" spans="4:16" ht="15.75" customHeight="1">
      <c r="D555" s="98"/>
      <c r="E555" s="99"/>
      <c r="G555" s="100"/>
      <c r="O555" s="101"/>
      <c r="P555" s="102"/>
    </row>
    <row r="556" spans="4:16" ht="15.75" customHeight="1">
      <c r="D556" s="98"/>
      <c r="E556" s="99"/>
      <c r="G556" s="100"/>
      <c r="O556" s="101"/>
      <c r="P556" s="102"/>
    </row>
    <row r="557" spans="4:16" ht="15.75" customHeight="1">
      <c r="D557" s="98"/>
      <c r="E557" s="99"/>
      <c r="G557" s="100"/>
      <c r="O557" s="101"/>
      <c r="P557" s="102"/>
    </row>
    <row r="558" spans="4:16" ht="15.75" customHeight="1">
      <c r="D558" s="98"/>
      <c r="E558" s="99"/>
      <c r="G558" s="100"/>
      <c r="O558" s="101"/>
      <c r="P558" s="102"/>
    </row>
    <row r="559" spans="4:16" ht="15.75" customHeight="1">
      <c r="D559" s="98"/>
      <c r="E559" s="99"/>
      <c r="G559" s="100"/>
      <c r="O559" s="101"/>
      <c r="P559" s="102"/>
    </row>
    <row r="560" spans="4:16" ht="15.75" customHeight="1">
      <c r="D560" s="98"/>
      <c r="E560" s="99"/>
      <c r="G560" s="100"/>
      <c r="O560" s="101"/>
      <c r="P560" s="102"/>
    </row>
    <row r="561" spans="4:16" ht="15.75" customHeight="1">
      <c r="D561" s="98"/>
      <c r="E561" s="99"/>
      <c r="G561" s="100"/>
      <c r="O561" s="101"/>
      <c r="P561" s="102"/>
    </row>
    <row r="562" spans="4:16" ht="15.75" customHeight="1">
      <c r="D562" s="98"/>
      <c r="E562" s="99"/>
      <c r="G562" s="100"/>
      <c r="O562" s="101"/>
      <c r="P562" s="102"/>
    </row>
    <row r="563" spans="4:16" ht="15.75" customHeight="1">
      <c r="D563" s="98"/>
      <c r="E563" s="99"/>
      <c r="G563" s="100"/>
      <c r="O563" s="101"/>
      <c r="P563" s="102"/>
    </row>
    <row r="564" spans="4:16" ht="15.75" customHeight="1">
      <c r="D564" s="98"/>
      <c r="E564" s="99"/>
      <c r="G564" s="100"/>
      <c r="O564" s="101"/>
      <c r="P564" s="102"/>
    </row>
    <row r="565" spans="4:16" ht="15.75" customHeight="1">
      <c r="D565" s="98"/>
      <c r="E565" s="99"/>
      <c r="G565" s="100"/>
      <c r="O565" s="101"/>
      <c r="P565" s="102"/>
    </row>
    <row r="566" spans="4:16" ht="15.75" customHeight="1">
      <c r="D566" s="98"/>
      <c r="E566" s="99"/>
      <c r="G566" s="100"/>
      <c r="O566" s="101"/>
      <c r="P566" s="102"/>
    </row>
    <row r="567" spans="4:16" ht="15.75" customHeight="1">
      <c r="D567" s="98"/>
      <c r="E567" s="99"/>
      <c r="G567" s="100"/>
      <c r="O567" s="101"/>
      <c r="P567" s="102"/>
    </row>
    <row r="568" spans="4:16" ht="15.75" customHeight="1">
      <c r="D568" s="98"/>
      <c r="E568" s="99"/>
      <c r="G568" s="100"/>
      <c r="O568" s="101"/>
      <c r="P568" s="102"/>
    </row>
    <row r="569" spans="4:16" ht="15.75" customHeight="1">
      <c r="D569" s="98"/>
      <c r="E569" s="99"/>
      <c r="G569" s="100"/>
      <c r="O569" s="101"/>
      <c r="P569" s="102"/>
    </row>
    <row r="570" spans="4:16" ht="15.75" customHeight="1">
      <c r="D570" s="98"/>
      <c r="E570" s="99"/>
      <c r="G570" s="100"/>
      <c r="O570" s="101"/>
      <c r="P570" s="102"/>
    </row>
    <row r="571" spans="4:16" ht="15.75" customHeight="1">
      <c r="D571" s="98"/>
      <c r="E571" s="99"/>
      <c r="G571" s="100"/>
      <c r="O571" s="101"/>
      <c r="P571" s="102"/>
    </row>
    <row r="572" spans="4:16" ht="15.75" customHeight="1">
      <c r="D572" s="98"/>
      <c r="E572" s="99"/>
      <c r="G572" s="100"/>
      <c r="O572" s="101"/>
      <c r="P572" s="102"/>
    </row>
    <row r="573" spans="4:16" ht="15.75" customHeight="1">
      <c r="D573" s="98"/>
      <c r="E573" s="99"/>
      <c r="G573" s="100"/>
      <c r="O573" s="101"/>
      <c r="P573" s="102"/>
    </row>
    <row r="574" spans="4:16" ht="15.75" customHeight="1">
      <c r="D574" s="98"/>
      <c r="E574" s="99"/>
      <c r="G574" s="100"/>
      <c r="O574" s="101"/>
      <c r="P574" s="102"/>
    </row>
    <row r="575" spans="4:16" ht="15.75" customHeight="1">
      <c r="D575" s="98"/>
      <c r="E575" s="99"/>
      <c r="G575" s="100"/>
      <c r="O575" s="101"/>
      <c r="P575" s="102"/>
    </row>
    <row r="576" spans="4:16" ht="15.75" customHeight="1">
      <c r="D576" s="98"/>
      <c r="E576" s="99"/>
      <c r="G576" s="100"/>
      <c r="O576" s="101"/>
      <c r="P576" s="102"/>
    </row>
    <row r="577" spans="4:16" ht="15.75" customHeight="1">
      <c r="D577" s="98"/>
      <c r="E577" s="99"/>
      <c r="G577" s="100"/>
      <c r="O577" s="101"/>
      <c r="P577" s="102"/>
    </row>
    <row r="578" spans="4:16" ht="15.75" customHeight="1">
      <c r="D578" s="98"/>
      <c r="E578" s="99"/>
      <c r="G578" s="100"/>
      <c r="O578" s="101"/>
      <c r="P578" s="102"/>
    </row>
    <row r="579" spans="4:16" ht="15.75" customHeight="1">
      <c r="D579" s="98"/>
      <c r="E579" s="99"/>
      <c r="G579" s="100"/>
      <c r="O579" s="101"/>
      <c r="P579" s="102"/>
    </row>
    <row r="580" spans="4:16" ht="15.75" customHeight="1">
      <c r="D580" s="98"/>
      <c r="E580" s="99"/>
      <c r="G580" s="100"/>
      <c r="O580" s="101"/>
      <c r="P580" s="102"/>
    </row>
    <row r="581" spans="4:16" ht="15.75" customHeight="1">
      <c r="D581" s="98"/>
      <c r="E581" s="99"/>
      <c r="G581" s="100"/>
      <c r="O581" s="101"/>
      <c r="P581" s="102"/>
    </row>
    <row r="582" spans="4:16" ht="15.75" customHeight="1">
      <c r="D582" s="98"/>
      <c r="E582" s="99"/>
      <c r="G582" s="100"/>
      <c r="O582" s="101"/>
      <c r="P582" s="102"/>
    </row>
    <row r="583" spans="4:16" ht="15.75" customHeight="1">
      <c r="D583" s="98"/>
      <c r="E583" s="99"/>
      <c r="G583" s="100"/>
      <c r="O583" s="101"/>
      <c r="P583" s="102"/>
    </row>
    <row r="584" spans="4:16" ht="15.75" customHeight="1">
      <c r="D584" s="98"/>
      <c r="E584" s="99"/>
      <c r="G584" s="100"/>
      <c r="O584" s="101"/>
      <c r="P584" s="102"/>
    </row>
    <row r="585" spans="4:16" ht="15.75" customHeight="1">
      <c r="D585" s="98"/>
      <c r="E585" s="99"/>
      <c r="G585" s="100"/>
      <c r="O585" s="101"/>
      <c r="P585" s="102"/>
    </row>
    <row r="586" spans="4:16" ht="15.75" customHeight="1">
      <c r="D586" s="98"/>
      <c r="E586" s="99"/>
      <c r="G586" s="100"/>
      <c r="O586" s="101"/>
      <c r="P586" s="102"/>
    </row>
    <row r="587" spans="4:16" ht="15.75" customHeight="1">
      <c r="D587" s="98"/>
      <c r="E587" s="99"/>
      <c r="G587" s="100"/>
      <c r="O587" s="101"/>
      <c r="P587" s="102"/>
    </row>
    <row r="588" spans="4:16" ht="15.75" customHeight="1">
      <c r="D588" s="98"/>
      <c r="E588" s="99"/>
      <c r="G588" s="100"/>
      <c r="O588" s="101"/>
      <c r="P588" s="102"/>
    </row>
    <row r="589" spans="4:16" ht="15.75" customHeight="1">
      <c r="D589" s="98"/>
      <c r="E589" s="99"/>
      <c r="G589" s="100"/>
      <c r="O589" s="101"/>
      <c r="P589" s="102"/>
    </row>
    <row r="590" spans="4:16" ht="15.75" customHeight="1">
      <c r="D590" s="98"/>
      <c r="E590" s="99"/>
      <c r="G590" s="100"/>
      <c r="O590" s="101"/>
      <c r="P590" s="102"/>
    </row>
    <row r="591" spans="4:16" ht="15.75" customHeight="1">
      <c r="D591" s="98"/>
      <c r="E591" s="99"/>
      <c r="G591" s="100"/>
      <c r="O591" s="101"/>
      <c r="P591" s="102"/>
    </row>
    <row r="592" spans="4:16" ht="15.75" customHeight="1">
      <c r="D592" s="98"/>
      <c r="E592" s="99"/>
      <c r="G592" s="100"/>
      <c r="O592" s="101"/>
      <c r="P592" s="102"/>
    </row>
    <row r="593" spans="4:16" ht="15.75" customHeight="1">
      <c r="D593" s="98"/>
      <c r="E593" s="99"/>
      <c r="G593" s="100"/>
      <c r="O593" s="101"/>
      <c r="P593" s="102"/>
    </row>
    <row r="594" spans="4:16" ht="15.75" customHeight="1">
      <c r="D594" s="98"/>
      <c r="E594" s="99"/>
      <c r="G594" s="100"/>
      <c r="O594" s="101"/>
      <c r="P594" s="102"/>
    </row>
    <row r="595" spans="4:16" ht="15.75" customHeight="1">
      <c r="D595" s="98"/>
      <c r="E595" s="99"/>
      <c r="G595" s="100"/>
      <c r="O595" s="101"/>
      <c r="P595" s="102"/>
    </row>
    <row r="596" spans="4:16" ht="15.75" customHeight="1">
      <c r="D596" s="98"/>
      <c r="E596" s="99"/>
      <c r="G596" s="100"/>
      <c r="O596" s="101"/>
      <c r="P596" s="102"/>
    </row>
    <row r="597" spans="4:16" ht="15.75" customHeight="1">
      <c r="D597" s="98"/>
      <c r="E597" s="99"/>
      <c r="G597" s="100"/>
      <c r="O597" s="101"/>
      <c r="P597" s="102"/>
    </row>
    <row r="598" spans="4:16" ht="15.75" customHeight="1">
      <c r="D598" s="98"/>
      <c r="E598" s="99"/>
      <c r="G598" s="100"/>
      <c r="O598" s="101"/>
      <c r="P598" s="102"/>
    </row>
    <row r="599" spans="4:16" ht="15.75" customHeight="1">
      <c r="D599" s="98"/>
      <c r="E599" s="99"/>
      <c r="G599" s="100"/>
      <c r="O599" s="101"/>
      <c r="P599" s="102"/>
    </row>
    <row r="600" spans="4:16" ht="15.75" customHeight="1">
      <c r="D600" s="98"/>
      <c r="E600" s="99"/>
      <c r="G600" s="100"/>
      <c r="O600" s="101"/>
      <c r="P600" s="102"/>
    </row>
    <row r="601" spans="4:16" ht="15.75" customHeight="1">
      <c r="D601" s="98"/>
      <c r="E601" s="99"/>
      <c r="G601" s="100"/>
      <c r="O601" s="101"/>
      <c r="P601" s="102"/>
    </row>
    <row r="602" spans="4:16" ht="15.75" customHeight="1">
      <c r="D602" s="98"/>
      <c r="E602" s="99"/>
      <c r="G602" s="100"/>
      <c r="O602" s="101"/>
      <c r="P602" s="102"/>
    </row>
    <row r="603" spans="4:16" ht="15.75" customHeight="1">
      <c r="D603" s="98"/>
      <c r="E603" s="99"/>
      <c r="G603" s="100"/>
      <c r="O603" s="101"/>
      <c r="P603" s="102"/>
    </row>
    <row r="604" spans="4:16" ht="15.75" customHeight="1">
      <c r="D604" s="98"/>
      <c r="E604" s="99"/>
      <c r="G604" s="100"/>
      <c r="O604" s="101"/>
      <c r="P604" s="102"/>
    </row>
    <row r="605" spans="4:16" ht="15.75" customHeight="1">
      <c r="D605" s="98"/>
      <c r="E605" s="99"/>
      <c r="G605" s="100"/>
      <c r="O605" s="101"/>
      <c r="P605" s="102"/>
    </row>
    <row r="606" spans="4:16" ht="15.75" customHeight="1">
      <c r="D606" s="98"/>
      <c r="E606" s="99"/>
      <c r="G606" s="100"/>
      <c r="O606" s="101"/>
      <c r="P606" s="102"/>
    </row>
    <row r="607" spans="4:16" ht="15.75" customHeight="1">
      <c r="D607" s="98"/>
      <c r="E607" s="99"/>
      <c r="G607" s="100"/>
      <c r="O607" s="101"/>
      <c r="P607" s="102"/>
    </row>
    <row r="608" spans="4:16" ht="15.75" customHeight="1">
      <c r="D608" s="98"/>
      <c r="E608" s="99"/>
      <c r="G608" s="100"/>
      <c r="O608" s="101"/>
      <c r="P608" s="102"/>
    </row>
    <row r="609" spans="4:16" ht="15.75" customHeight="1">
      <c r="D609" s="98"/>
      <c r="E609" s="99"/>
      <c r="G609" s="100"/>
      <c r="O609" s="101"/>
      <c r="P609" s="102"/>
    </row>
    <row r="610" spans="4:16" ht="15.75" customHeight="1">
      <c r="D610" s="98"/>
      <c r="E610" s="99"/>
      <c r="G610" s="100"/>
      <c r="O610" s="101"/>
      <c r="P610" s="102"/>
    </row>
    <row r="611" spans="4:16" ht="15.75" customHeight="1">
      <c r="D611" s="98"/>
      <c r="E611" s="99"/>
      <c r="G611" s="100"/>
      <c r="O611" s="101"/>
      <c r="P611" s="102"/>
    </row>
    <row r="612" spans="4:16" ht="15.75" customHeight="1">
      <c r="D612" s="98"/>
      <c r="E612" s="99"/>
      <c r="G612" s="100"/>
      <c r="O612" s="101"/>
      <c r="P612" s="102"/>
    </row>
    <row r="613" spans="4:16" ht="15.75" customHeight="1">
      <c r="D613" s="98"/>
      <c r="E613" s="99"/>
      <c r="G613" s="100"/>
      <c r="O613" s="101"/>
      <c r="P613" s="102"/>
    </row>
    <row r="614" spans="4:16" ht="15.75" customHeight="1">
      <c r="D614" s="98"/>
      <c r="E614" s="99"/>
      <c r="G614" s="100"/>
      <c r="O614" s="101"/>
      <c r="P614" s="102"/>
    </row>
    <row r="615" spans="4:16" ht="15.75" customHeight="1">
      <c r="D615" s="98"/>
      <c r="E615" s="99"/>
      <c r="G615" s="100"/>
      <c r="O615" s="101"/>
      <c r="P615" s="102"/>
    </row>
    <row r="616" spans="4:16" ht="15.75" customHeight="1">
      <c r="D616" s="98"/>
      <c r="E616" s="99"/>
      <c r="G616" s="100"/>
      <c r="O616" s="101"/>
      <c r="P616" s="102"/>
    </row>
    <row r="617" spans="4:16" ht="15.75" customHeight="1">
      <c r="D617" s="98"/>
      <c r="E617" s="99"/>
      <c r="G617" s="100"/>
      <c r="O617" s="101"/>
      <c r="P617" s="102"/>
    </row>
    <row r="618" spans="4:16" ht="15.75" customHeight="1">
      <c r="D618" s="98"/>
      <c r="E618" s="99"/>
      <c r="G618" s="100"/>
      <c r="O618" s="101"/>
      <c r="P618" s="102"/>
    </row>
    <row r="619" spans="4:16" ht="15.75" customHeight="1">
      <c r="D619" s="98"/>
      <c r="E619" s="99"/>
      <c r="G619" s="100"/>
      <c r="O619" s="101"/>
      <c r="P619" s="102"/>
    </row>
    <row r="620" spans="4:16" ht="15.75" customHeight="1">
      <c r="D620" s="98"/>
      <c r="E620" s="99"/>
      <c r="G620" s="100"/>
      <c r="O620" s="101"/>
      <c r="P620" s="102"/>
    </row>
    <row r="621" spans="4:16" ht="15.75" customHeight="1">
      <c r="D621" s="98"/>
      <c r="E621" s="99"/>
      <c r="G621" s="100"/>
      <c r="O621" s="101"/>
      <c r="P621" s="102"/>
    </row>
    <row r="622" spans="4:16" ht="15.75" customHeight="1">
      <c r="D622" s="98"/>
      <c r="E622" s="99"/>
      <c r="G622" s="100"/>
      <c r="O622" s="101"/>
      <c r="P622" s="102"/>
    </row>
    <row r="623" spans="4:16" ht="15.75" customHeight="1">
      <c r="D623" s="98"/>
      <c r="E623" s="99"/>
      <c r="G623" s="100"/>
      <c r="O623" s="101"/>
      <c r="P623" s="102"/>
    </row>
    <row r="624" spans="4:16" ht="15.75" customHeight="1">
      <c r="D624" s="98"/>
      <c r="E624" s="99"/>
      <c r="G624" s="100"/>
      <c r="O624" s="101"/>
      <c r="P624" s="102"/>
    </row>
    <row r="625" spans="4:16" ht="15.75" customHeight="1">
      <c r="D625" s="98"/>
      <c r="E625" s="99"/>
      <c r="G625" s="100"/>
      <c r="O625" s="101"/>
      <c r="P625" s="102"/>
    </row>
    <row r="626" spans="4:16" ht="15.75" customHeight="1">
      <c r="D626" s="98"/>
      <c r="E626" s="99"/>
      <c r="G626" s="100"/>
      <c r="O626" s="101"/>
      <c r="P626" s="102"/>
    </row>
    <row r="627" spans="4:16" ht="15.75" customHeight="1">
      <c r="D627" s="98"/>
      <c r="E627" s="99"/>
      <c r="G627" s="100"/>
      <c r="O627" s="101"/>
      <c r="P627" s="102"/>
    </row>
    <row r="628" spans="4:16" ht="15.75" customHeight="1">
      <c r="D628" s="98"/>
      <c r="E628" s="99"/>
      <c r="G628" s="100"/>
      <c r="O628" s="101"/>
      <c r="P628" s="102"/>
    </row>
    <row r="629" spans="4:16" ht="15.75" customHeight="1">
      <c r="D629" s="98"/>
      <c r="E629" s="99"/>
      <c r="G629" s="100"/>
      <c r="O629" s="101"/>
      <c r="P629" s="102"/>
    </row>
    <row r="630" spans="4:16" ht="15.75" customHeight="1">
      <c r="D630" s="98"/>
      <c r="E630" s="99"/>
      <c r="G630" s="100"/>
      <c r="O630" s="101"/>
      <c r="P630" s="102"/>
    </row>
    <row r="631" spans="4:16" ht="15.75" customHeight="1">
      <c r="D631" s="98"/>
      <c r="E631" s="99"/>
      <c r="G631" s="100"/>
      <c r="O631" s="101"/>
      <c r="P631" s="102"/>
    </row>
    <row r="632" spans="4:16" ht="15.75" customHeight="1">
      <c r="D632" s="98"/>
      <c r="E632" s="99"/>
      <c r="G632" s="100"/>
      <c r="O632" s="101"/>
      <c r="P632" s="102"/>
    </row>
    <row r="633" spans="4:16" ht="15.75" customHeight="1">
      <c r="D633" s="98"/>
      <c r="E633" s="99"/>
      <c r="G633" s="100"/>
      <c r="O633" s="101"/>
      <c r="P633" s="102"/>
    </row>
    <row r="634" spans="4:16" ht="15.75" customHeight="1">
      <c r="D634" s="98"/>
      <c r="E634" s="99"/>
      <c r="G634" s="100"/>
      <c r="O634" s="101"/>
      <c r="P634" s="102"/>
    </row>
    <row r="635" spans="4:16" ht="15.75" customHeight="1">
      <c r="D635" s="98"/>
      <c r="E635" s="99"/>
      <c r="G635" s="100"/>
      <c r="O635" s="101"/>
      <c r="P635" s="102"/>
    </row>
    <row r="636" spans="4:16" ht="15.75" customHeight="1">
      <c r="D636" s="98"/>
      <c r="E636" s="99"/>
      <c r="G636" s="100"/>
      <c r="O636" s="101"/>
      <c r="P636" s="102"/>
    </row>
    <row r="637" spans="4:16" ht="15.75" customHeight="1">
      <c r="D637" s="98"/>
      <c r="E637" s="99"/>
      <c r="G637" s="100"/>
      <c r="O637" s="101"/>
      <c r="P637" s="102"/>
    </row>
    <row r="638" spans="4:16" ht="15.75" customHeight="1">
      <c r="D638" s="98"/>
      <c r="E638" s="99"/>
      <c r="G638" s="100"/>
      <c r="O638" s="101"/>
      <c r="P638" s="102"/>
    </row>
    <row r="639" spans="4:16" ht="15.75" customHeight="1">
      <c r="D639" s="98"/>
      <c r="E639" s="99"/>
      <c r="G639" s="100"/>
      <c r="O639" s="101"/>
      <c r="P639" s="102"/>
    </row>
    <row r="640" spans="4:16" ht="15.75" customHeight="1">
      <c r="D640" s="98"/>
      <c r="E640" s="99"/>
      <c r="G640" s="100"/>
      <c r="O640" s="101"/>
      <c r="P640" s="102"/>
    </row>
    <row r="641" spans="4:16" ht="15.75" customHeight="1">
      <c r="D641" s="98"/>
      <c r="E641" s="99"/>
      <c r="G641" s="100"/>
      <c r="O641" s="101"/>
      <c r="P641" s="102"/>
    </row>
    <row r="642" spans="4:16" ht="15.75" customHeight="1">
      <c r="D642" s="98"/>
      <c r="E642" s="99"/>
      <c r="G642" s="100"/>
      <c r="O642" s="101"/>
      <c r="P642" s="102"/>
    </row>
    <row r="643" spans="4:16" ht="15.75" customHeight="1">
      <c r="D643" s="98"/>
      <c r="E643" s="99"/>
      <c r="G643" s="100"/>
      <c r="O643" s="101"/>
      <c r="P643" s="102"/>
    </row>
    <row r="644" spans="4:16" ht="15.75" customHeight="1">
      <c r="D644" s="98"/>
      <c r="E644" s="99"/>
      <c r="G644" s="100"/>
      <c r="O644" s="101"/>
      <c r="P644" s="102"/>
    </row>
    <row r="645" spans="4:16" ht="15.75" customHeight="1">
      <c r="D645" s="98"/>
      <c r="E645" s="99"/>
      <c r="G645" s="100"/>
      <c r="O645" s="101"/>
      <c r="P645" s="102"/>
    </row>
    <row r="646" spans="4:16" ht="15.75" customHeight="1">
      <c r="D646" s="98"/>
      <c r="E646" s="99"/>
      <c r="G646" s="100"/>
      <c r="O646" s="101"/>
      <c r="P646" s="102"/>
    </row>
    <row r="647" spans="4:16" ht="15.75" customHeight="1">
      <c r="D647" s="98"/>
      <c r="E647" s="99"/>
      <c r="G647" s="100"/>
      <c r="O647" s="101"/>
      <c r="P647" s="102"/>
    </row>
    <row r="648" spans="4:16" ht="15.75" customHeight="1">
      <c r="D648" s="98"/>
      <c r="E648" s="99"/>
      <c r="G648" s="100"/>
      <c r="O648" s="101"/>
      <c r="P648" s="102"/>
    </row>
    <row r="649" spans="4:16" ht="15.75" customHeight="1">
      <c r="D649" s="98"/>
      <c r="E649" s="99"/>
      <c r="G649" s="100"/>
      <c r="O649" s="101"/>
      <c r="P649" s="102"/>
    </row>
    <row r="650" spans="4:16" ht="15.75" customHeight="1">
      <c r="D650" s="98"/>
      <c r="E650" s="99"/>
      <c r="G650" s="100"/>
      <c r="O650" s="101"/>
      <c r="P650" s="102"/>
    </row>
    <row r="651" spans="4:16" ht="15.75" customHeight="1">
      <c r="D651" s="98"/>
      <c r="E651" s="99"/>
      <c r="G651" s="100"/>
      <c r="O651" s="101"/>
      <c r="P651" s="102"/>
    </row>
    <row r="652" spans="4:16" ht="15.75" customHeight="1">
      <c r="D652" s="98"/>
      <c r="E652" s="99"/>
      <c r="G652" s="100"/>
      <c r="O652" s="101"/>
      <c r="P652" s="102"/>
    </row>
    <row r="653" spans="4:16" ht="15.75" customHeight="1">
      <c r="D653" s="98"/>
      <c r="E653" s="99"/>
      <c r="G653" s="100"/>
      <c r="O653" s="101"/>
      <c r="P653" s="102"/>
    </row>
    <row r="654" spans="4:16" ht="15.75" customHeight="1">
      <c r="D654" s="98"/>
      <c r="E654" s="99"/>
      <c r="G654" s="100"/>
      <c r="O654" s="101"/>
      <c r="P654" s="102"/>
    </row>
    <row r="655" spans="4:16" ht="15.75" customHeight="1">
      <c r="D655" s="98"/>
      <c r="E655" s="99"/>
      <c r="G655" s="100"/>
      <c r="O655" s="101"/>
      <c r="P655" s="102"/>
    </row>
    <row r="656" spans="4:16" ht="15.75" customHeight="1">
      <c r="D656" s="98"/>
      <c r="E656" s="99"/>
      <c r="G656" s="100"/>
      <c r="O656" s="101"/>
      <c r="P656" s="102"/>
    </row>
    <row r="657" spans="4:16" ht="15.75" customHeight="1">
      <c r="D657" s="98"/>
      <c r="E657" s="99"/>
      <c r="G657" s="100"/>
      <c r="O657" s="101"/>
      <c r="P657" s="102"/>
    </row>
    <row r="658" spans="4:16" ht="15.75" customHeight="1">
      <c r="D658" s="98"/>
      <c r="E658" s="99"/>
      <c r="G658" s="100"/>
      <c r="O658" s="101"/>
      <c r="P658" s="102"/>
    </row>
    <row r="659" spans="4:16" ht="15.75" customHeight="1">
      <c r="D659" s="98"/>
      <c r="E659" s="99"/>
      <c r="G659" s="100"/>
      <c r="O659" s="101"/>
      <c r="P659" s="102"/>
    </row>
    <row r="660" spans="4:16" ht="15.75" customHeight="1">
      <c r="D660" s="98"/>
      <c r="E660" s="99"/>
      <c r="G660" s="100"/>
      <c r="O660" s="101"/>
      <c r="P660" s="102"/>
    </row>
    <row r="661" spans="4:16" ht="15.75" customHeight="1">
      <c r="D661" s="98"/>
      <c r="E661" s="99"/>
      <c r="G661" s="100"/>
      <c r="O661" s="101"/>
      <c r="P661" s="102"/>
    </row>
    <row r="662" spans="4:16" ht="15.75" customHeight="1">
      <c r="D662" s="98"/>
      <c r="E662" s="99"/>
      <c r="G662" s="100"/>
      <c r="O662" s="101"/>
      <c r="P662" s="102"/>
    </row>
    <row r="663" spans="4:16" ht="15.75" customHeight="1">
      <c r="D663" s="98"/>
      <c r="E663" s="99"/>
      <c r="G663" s="100"/>
      <c r="O663" s="101"/>
      <c r="P663" s="102"/>
    </row>
    <row r="664" spans="4:16" ht="15.75" customHeight="1">
      <c r="D664" s="98"/>
      <c r="E664" s="99"/>
      <c r="G664" s="100"/>
      <c r="O664" s="101"/>
      <c r="P664" s="102"/>
    </row>
    <row r="665" spans="4:16" ht="15.75" customHeight="1">
      <c r="D665" s="98"/>
      <c r="E665" s="99"/>
      <c r="G665" s="100"/>
      <c r="O665" s="101"/>
      <c r="P665" s="102"/>
    </row>
    <row r="666" spans="4:16" ht="15.75" customHeight="1">
      <c r="D666" s="98"/>
      <c r="E666" s="99"/>
      <c r="G666" s="100"/>
      <c r="O666" s="101"/>
      <c r="P666" s="102"/>
    </row>
    <row r="667" spans="4:16" ht="15.75" customHeight="1">
      <c r="D667" s="98"/>
      <c r="E667" s="99"/>
      <c r="G667" s="100"/>
      <c r="O667" s="101"/>
      <c r="P667" s="102"/>
    </row>
    <row r="668" spans="4:16" ht="15.75" customHeight="1">
      <c r="D668" s="98"/>
      <c r="E668" s="99"/>
      <c r="G668" s="100"/>
      <c r="O668" s="101"/>
      <c r="P668" s="102"/>
    </row>
    <row r="669" spans="4:16" ht="15.75" customHeight="1">
      <c r="D669" s="98"/>
      <c r="E669" s="99"/>
      <c r="G669" s="100"/>
      <c r="O669" s="101"/>
      <c r="P669" s="102"/>
    </row>
    <row r="670" spans="4:16" ht="15.75" customHeight="1">
      <c r="D670" s="98"/>
      <c r="E670" s="99"/>
      <c r="G670" s="100"/>
      <c r="O670" s="101"/>
      <c r="P670" s="102"/>
    </row>
    <row r="671" spans="4:16" ht="15.75" customHeight="1">
      <c r="D671" s="98"/>
      <c r="E671" s="99"/>
      <c r="G671" s="100"/>
      <c r="O671" s="101"/>
      <c r="P671" s="102"/>
    </row>
    <row r="672" spans="4:16" ht="15.75" customHeight="1">
      <c r="D672" s="98"/>
      <c r="E672" s="99"/>
      <c r="G672" s="100"/>
      <c r="O672" s="101"/>
      <c r="P672" s="102"/>
    </row>
    <row r="673" spans="4:16" ht="15.75" customHeight="1">
      <c r="D673" s="98"/>
      <c r="E673" s="99"/>
      <c r="G673" s="100"/>
      <c r="O673" s="101"/>
      <c r="P673" s="102"/>
    </row>
    <row r="674" spans="4:16" ht="15.75" customHeight="1">
      <c r="D674" s="98"/>
      <c r="E674" s="99"/>
      <c r="G674" s="100"/>
      <c r="O674" s="101"/>
      <c r="P674" s="102"/>
    </row>
    <row r="675" spans="4:16" ht="15.75" customHeight="1">
      <c r="D675" s="98"/>
      <c r="E675" s="99"/>
      <c r="G675" s="100"/>
      <c r="O675" s="101"/>
      <c r="P675" s="102"/>
    </row>
    <row r="676" spans="4:16" ht="15.75" customHeight="1">
      <c r="D676" s="98"/>
      <c r="E676" s="99"/>
      <c r="G676" s="100"/>
      <c r="O676" s="101"/>
      <c r="P676" s="102"/>
    </row>
    <row r="677" spans="4:16" ht="15.75" customHeight="1">
      <c r="D677" s="98"/>
      <c r="E677" s="99"/>
      <c r="G677" s="100"/>
      <c r="O677" s="101"/>
      <c r="P677" s="102"/>
    </row>
    <row r="678" spans="4:16" ht="15.75" customHeight="1">
      <c r="D678" s="98"/>
      <c r="E678" s="99"/>
      <c r="G678" s="100"/>
      <c r="O678" s="101"/>
      <c r="P678" s="102"/>
    </row>
    <row r="679" spans="4:16" ht="15.75" customHeight="1">
      <c r="D679" s="98"/>
      <c r="E679" s="99"/>
      <c r="G679" s="100"/>
      <c r="O679" s="101"/>
      <c r="P679" s="102"/>
    </row>
    <row r="680" spans="4:16" ht="15.75" customHeight="1">
      <c r="D680" s="98"/>
      <c r="E680" s="99"/>
      <c r="G680" s="100"/>
      <c r="O680" s="101"/>
      <c r="P680" s="102"/>
    </row>
    <row r="681" spans="4:16" ht="15.75" customHeight="1">
      <c r="D681" s="98"/>
      <c r="E681" s="99"/>
      <c r="G681" s="100"/>
      <c r="O681" s="101"/>
      <c r="P681" s="102"/>
    </row>
    <row r="682" spans="4:16" ht="15.75" customHeight="1">
      <c r="D682" s="98"/>
      <c r="E682" s="99"/>
      <c r="G682" s="100"/>
      <c r="O682" s="101"/>
      <c r="P682" s="102"/>
    </row>
    <row r="683" spans="4:16" ht="15.75" customHeight="1">
      <c r="D683" s="98"/>
      <c r="E683" s="99"/>
      <c r="G683" s="100"/>
      <c r="O683" s="101"/>
      <c r="P683" s="102"/>
    </row>
    <row r="684" spans="4:16" ht="15.75" customHeight="1">
      <c r="D684" s="98"/>
      <c r="E684" s="99"/>
      <c r="G684" s="100"/>
      <c r="O684" s="101"/>
      <c r="P684" s="102"/>
    </row>
    <row r="685" spans="4:16" ht="15.75" customHeight="1">
      <c r="D685" s="98"/>
      <c r="E685" s="99"/>
      <c r="G685" s="100"/>
      <c r="O685" s="101"/>
      <c r="P685" s="102"/>
    </row>
    <row r="686" spans="4:16" ht="15.75" customHeight="1">
      <c r="D686" s="98"/>
      <c r="E686" s="99"/>
      <c r="G686" s="100"/>
      <c r="O686" s="101"/>
      <c r="P686" s="102"/>
    </row>
    <row r="687" spans="4:16" ht="15.75" customHeight="1">
      <c r="D687" s="98"/>
      <c r="E687" s="99"/>
      <c r="G687" s="100"/>
      <c r="O687" s="101"/>
      <c r="P687" s="102"/>
    </row>
    <row r="688" spans="4:16" ht="15.75" customHeight="1">
      <c r="D688" s="98"/>
      <c r="E688" s="99"/>
      <c r="G688" s="100"/>
      <c r="O688" s="101"/>
      <c r="P688" s="102"/>
    </row>
    <row r="689" spans="4:16" ht="15.75" customHeight="1">
      <c r="D689" s="98"/>
      <c r="E689" s="99"/>
      <c r="G689" s="100"/>
      <c r="O689" s="101"/>
      <c r="P689" s="102"/>
    </row>
    <row r="690" spans="4:16" ht="15.75" customHeight="1">
      <c r="D690" s="98"/>
      <c r="E690" s="99"/>
      <c r="G690" s="100"/>
      <c r="O690" s="101"/>
      <c r="P690" s="102"/>
    </row>
    <row r="691" spans="4:16" ht="15.75" customHeight="1">
      <c r="D691" s="98"/>
      <c r="E691" s="99"/>
      <c r="G691" s="100"/>
      <c r="O691" s="101"/>
      <c r="P691" s="102"/>
    </row>
    <row r="692" spans="4:16" ht="15.75" customHeight="1">
      <c r="D692" s="98"/>
      <c r="E692" s="99"/>
      <c r="G692" s="100"/>
      <c r="O692" s="101"/>
      <c r="P692" s="102"/>
    </row>
    <row r="693" spans="4:16" ht="15.75" customHeight="1">
      <c r="D693" s="98"/>
      <c r="E693" s="99"/>
      <c r="G693" s="100"/>
      <c r="O693" s="101"/>
      <c r="P693" s="102"/>
    </row>
    <row r="694" spans="4:16" ht="15.75" customHeight="1">
      <c r="D694" s="98"/>
      <c r="E694" s="99"/>
      <c r="G694" s="100"/>
      <c r="O694" s="101"/>
      <c r="P694" s="102"/>
    </row>
    <row r="695" spans="4:16" ht="15.75" customHeight="1">
      <c r="D695" s="98"/>
      <c r="E695" s="99"/>
      <c r="G695" s="100"/>
      <c r="O695" s="101"/>
      <c r="P695" s="102"/>
    </row>
    <row r="696" spans="4:16" ht="15.75" customHeight="1">
      <c r="D696" s="98"/>
      <c r="E696" s="99"/>
      <c r="G696" s="100"/>
      <c r="O696" s="101"/>
      <c r="P696" s="102"/>
    </row>
    <row r="697" spans="4:16" ht="15.75" customHeight="1">
      <c r="D697" s="98"/>
      <c r="E697" s="99"/>
      <c r="G697" s="100"/>
      <c r="O697" s="101"/>
      <c r="P697" s="102"/>
    </row>
    <row r="698" spans="4:16" ht="15.75" customHeight="1">
      <c r="D698" s="98"/>
      <c r="E698" s="99"/>
      <c r="G698" s="100"/>
      <c r="O698" s="101"/>
      <c r="P698" s="102"/>
    </row>
    <row r="699" spans="4:16" ht="15.75" customHeight="1">
      <c r="D699" s="98"/>
      <c r="E699" s="99"/>
      <c r="G699" s="100"/>
      <c r="O699" s="101"/>
      <c r="P699" s="102"/>
    </row>
    <row r="700" spans="4:16" ht="15.75" customHeight="1">
      <c r="D700" s="98"/>
      <c r="E700" s="99"/>
      <c r="G700" s="100"/>
      <c r="O700" s="101"/>
      <c r="P700" s="102"/>
    </row>
    <row r="701" spans="4:16" ht="15.75" customHeight="1">
      <c r="D701" s="98"/>
      <c r="E701" s="99"/>
      <c r="G701" s="100"/>
      <c r="O701" s="101"/>
      <c r="P701" s="102"/>
    </row>
    <row r="702" spans="4:16" ht="15.75" customHeight="1">
      <c r="D702" s="98"/>
      <c r="E702" s="99"/>
      <c r="G702" s="100"/>
      <c r="O702" s="101"/>
      <c r="P702" s="102"/>
    </row>
    <row r="703" spans="4:16" ht="15.75" customHeight="1">
      <c r="D703" s="98"/>
      <c r="E703" s="99"/>
      <c r="G703" s="100"/>
      <c r="O703" s="101"/>
      <c r="P703" s="102"/>
    </row>
    <row r="704" spans="4:16" ht="15.75" customHeight="1">
      <c r="D704" s="98"/>
      <c r="E704" s="99"/>
      <c r="G704" s="100"/>
      <c r="O704" s="101"/>
      <c r="P704" s="102"/>
    </row>
    <row r="705" spans="4:16" ht="15.75" customHeight="1">
      <c r="D705" s="98"/>
      <c r="E705" s="99"/>
      <c r="G705" s="100"/>
      <c r="O705" s="101"/>
      <c r="P705" s="102"/>
    </row>
    <row r="706" spans="4:16" ht="15.75" customHeight="1">
      <c r="D706" s="98"/>
      <c r="E706" s="99"/>
      <c r="G706" s="100"/>
      <c r="O706" s="101"/>
      <c r="P706" s="102"/>
    </row>
    <row r="707" spans="4:16" ht="15.75" customHeight="1">
      <c r="D707" s="98"/>
      <c r="E707" s="99"/>
      <c r="G707" s="100"/>
      <c r="O707" s="101"/>
      <c r="P707" s="102"/>
    </row>
    <row r="708" spans="4:16" ht="15.75" customHeight="1">
      <c r="D708" s="98"/>
      <c r="E708" s="99"/>
      <c r="G708" s="100"/>
      <c r="O708" s="101"/>
      <c r="P708" s="102"/>
    </row>
    <row r="709" spans="4:16" ht="15.75" customHeight="1">
      <c r="D709" s="98"/>
      <c r="E709" s="99"/>
      <c r="G709" s="100"/>
      <c r="O709" s="101"/>
      <c r="P709" s="102"/>
    </row>
    <row r="710" spans="4:16" ht="15.75" customHeight="1">
      <c r="D710" s="98"/>
      <c r="E710" s="99"/>
      <c r="G710" s="100"/>
      <c r="O710" s="101"/>
      <c r="P710" s="102"/>
    </row>
    <row r="711" spans="4:16" ht="15.75" customHeight="1">
      <c r="D711" s="98"/>
      <c r="E711" s="99"/>
      <c r="G711" s="100"/>
      <c r="O711" s="101"/>
      <c r="P711" s="102"/>
    </row>
    <row r="712" spans="4:16" ht="15.75" customHeight="1">
      <c r="D712" s="98"/>
      <c r="E712" s="99"/>
      <c r="G712" s="100"/>
      <c r="O712" s="101"/>
      <c r="P712" s="102"/>
    </row>
    <row r="713" spans="4:16" ht="15.75" customHeight="1">
      <c r="D713" s="98"/>
      <c r="E713" s="99"/>
      <c r="G713" s="100"/>
      <c r="O713" s="101"/>
      <c r="P713" s="102"/>
    </row>
    <row r="714" spans="4:16" ht="15.75" customHeight="1">
      <c r="D714" s="98"/>
      <c r="E714" s="99"/>
      <c r="G714" s="100"/>
      <c r="O714" s="101"/>
      <c r="P714" s="102"/>
    </row>
    <row r="715" spans="4:16" ht="15.75" customHeight="1">
      <c r="D715" s="98"/>
      <c r="E715" s="99"/>
      <c r="G715" s="100"/>
      <c r="O715" s="101"/>
      <c r="P715" s="102"/>
    </row>
    <row r="716" spans="4:16" ht="15.75" customHeight="1">
      <c r="D716" s="98"/>
      <c r="E716" s="99"/>
      <c r="G716" s="100"/>
      <c r="O716" s="101"/>
      <c r="P716" s="102"/>
    </row>
    <row r="717" spans="4:16" ht="15.75" customHeight="1">
      <c r="D717" s="98"/>
      <c r="E717" s="99"/>
      <c r="G717" s="100"/>
      <c r="O717" s="101"/>
      <c r="P717" s="102"/>
    </row>
    <row r="718" spans="4:16" ht="15.75" customHeight="1">
      <c r="D718" s="98"/>
      <c r="E718" s="99"/>
      <c r="G718" s="100"/>
      <c r="O718" s="101"/>
      <c r="P718" s="102"/>
    </row>
    <row r="719" spans="4:16" ht="15.75" customHeight="1">
      <c r="D719" s="98"/>
      <c r="E719" s="99"/>
      <c r="G719" s="100"/>
      <c r="O719" s="101"/>
      <c r="P719" s="102"/>
    </row>
    <row r="720" spans="4:16" ht="15.75" customHeight="1">
      <c r="D720" s="98"/>
      <c r="E720" s="99"/>
      <c r="G720" s="100"/>
      <c r="O720" s="101"/>
      <c r="P720" s="102"/>
    </row>
    <row r="721" spans="4:16" ht="15.75" customHeight="1">
      <c r="D721" s="98"/>
      <c r="E721" s="99"/>
      <c r="G721" s="100"/>
      <c r="O721" s="101"/>
      <c r="P721" s="102"/>
    </row>
    <row r="722" spans="4:16" ht="15.75" customHeight="1">
      <c r="D722" s="98"/>
      <c r="E722" s="99"/>
      <c r="G722" s="100"/>
      <c r="O722" s="101"/>
      <c r="P722" s="102"/>
    </row>
    <row r="723" spans="4:16" ht="15.75" customHeight="1">
      <c r="D723" s="98"/>
      <c r="E723" s="99"/>
      <c r="G723" s="100"/>
      <c r="O723" s="101"/>
      <c r="P723" s="102"/>
    </row>
    <row r="724" spans="4:16" ht="15.75" customHeight="1">
      <c r="D724" s="98"/>
      <c r="E724" s="99"/>
      <c r="G724" s="100"/>
      <c r="O724" s="101"/>
      <c r="P724" s="102"/>
    </row>
    <row r="725" spans="4:16" ht="15.75" customHeight="1">
      <c r="D725" s="98"/>
      <c r="E725" s="99"/>
      <c r="G725" s="100"/>
      <c r="O725" s="101"/>
      <c r="P725" s="102"/>
    </row>
    <row r="726" spans="4:16" ht="15.75" customHeight="1">
      <c r="D726" s="98"/>
      <c r="E726" s="99"/>
      <c r="G726" s="100"/>
      <c r="O726" s="101"/>
      <c r="P726" s="102"/>
    </row>
    <row r="727" spans="4:16" ht="15.75" customHeight="1">
      <c r="D727" s="98"/>
      <c r="E727" s="99"/>
      <c r="G727" s="100"/>
      <c r="O727" s="101"/>
      <c r="P727" s="102"/>
    </row>
    <row r="728" spans="4:16" ht="15.75" customHeight="1">
      <c r="D728" s="98"/>
      <c r="E728" s="99"/>
      <c r="G728" s="100"/>
      <c r="O728" s="101"/>
      <c r="P728" s="102"/>
    </row>
    <row r="729" spans="4:16" ht="15.75" customHeight="1">
      <c r="D729" s="98"/>
      <c r="E729" s="99"/>
      <c r="G729" s="100"/>
      <c r="O729" s="101"/>
      <c r="P729" s="102"/>
    </row>
    <row r="730" spans="4:16" ht="15.75" customHeight="1">
      <c r="D730" s="98"/>
      <c r="E730" s="99"/>
      <c r="G730" s="100"/>
      <c r="O730" s="101"/>
      <c r="P730" s="102"/>
    </row>
    <row r="731" spans="4:16" ht="15.75" customHeight="1">
      <c r="D731" s="98"/>
      <c r="E731" s="99"/>
      <c r="G731" s="100"/>
      <c r="O731" s="101"/>
      <c r="P731" s="102"/>
    </row>
    <row r="732" spans="4:16" ht="15.75" customHeight="1">
      <c r="D732" s="98"/>
      <c r="E732" s="99"/>
      <c r="G732" s="100"/>
      <c r="O732" s="101"/>
      <c r="P732" s="102"/>
    </row>
    <row r="733" spans="4:16" ht="15.75" customHeight="1">
      <c r="D733" s="98"/>
      <c r="E733" s="99"/>
      <c r="G733" s="100"/>
      <c r="O733" s="101"/>
      <c r="P733" s="102"/>
    </row>
    <row r="734" spans="4:16" ht="15.75" customHeight="1">
      <c r="D734" s="98"/>
      <c r="E734" s="99"/>
      <c r="G734" s="100"/>
      <c r="O734" s="101"/>
      <c r="P734" s="102"/>
    </row>
    <row r="735" spans="4:16" ht="15.75" customHeight="1">
      <c r="D735" s="98"/>
      <c r="E735" s="99"/>
      <c r="G735" s="100"/>
      <c r="O735" s="101"/>
      <c r="P735" s="102"/>
    </row>
    <row r="736" spans="4:16" ht="15.75" customHeight="1">
      <c r="D736" s="98"/>
      <c r="E736" s="99"/>
      <c r="G736" s="100"/>
      <c r="O736" s="101"/>
      <c r="P736" s="102"/>
    </row>
    <row r="737" spans="4:16" ht="15.75" customHeight="1">
      <c r="D737" s="98"/>
      <c r="E737" s="99"/>
      <c r="G737" s="100"/>
      <c r="O737" s="101"/>
      <c r="P737" s="102"/>
    </row>
    <row r="738" spans="4:16" ht="15.75" customHeight="1">
      <c r="D738" s="98"/>
      <c r="E738" s="99"/>
      <c r="G738" s="100"/>
      <c r="O738" s="101"/>
      <c r="P738" s="102"/>
    </row>
    <row r="739" spans="4:16" ht="15.75" customHeight="1">
      <c r="D739" s="98"/>
      <c r="E739" s="99"/>
      <c r="G739" s="100"/>
      <c r="O739" s="101"/>
      <c r="P739" s="102"/>
    </row>
    <row r="740" spans="4:16" ht="15.75" customHeight="1">
      <c r="D740" s="98"/>
      <c r="E740" s="99"/>
      <c r="G740" s="100"/>
      <c r="O740" s="101"/>
      <c r="P740" s="102"/>
    </row>
    <row r="741" spans="4:16" ht="15.75" customHeight="1">
      <c r="D741" s="98"/>
      <c r="E741" s="99"/>
      <c r="G741" s="100"/>
      <c r="O741" s="101"/>
      <c r="P741" s="102"/>
    </row>
    <row r="742" spans="4:16" ht="15.75" customHeight="1">
      <c r="D742" s="98"/>
      <c r="E742" s="99"/>
      <c r="G742" s="100"/>
      <c r="O742" s="101"/>
      <c r="P742" s="102"/>
    </row>
    <row r="743" spans="4:16" ht="15.75" customHeight="1">
      <c r="D743" s="98"/>
      <c r="E743" s="99"/>
      <c r="G743" s="100"/>
      <c r="O743" s="101"/>
      <c r="P743" s="102"/>
    </row>
    <row r="744" spans="4:16" ht="15.75" customHeight="1">
      <c r="D744" s="98"/>
      <c r="E744" s="99"/>
      <c r="G744" s="100"/>
      <c r="O744" s="101"/>
      <c r="P744" s="102"/>
    </row>
    <row r="745" spans="4:16" ht="15.75" customHeight="1">
      <c r="D745" s="98"/>
      <c r="E745" s="99"/>
      <c r="G745" s="100"/>
      <c r="O745" s="101"/>
      <c r="P745" s="102"/>
    </row>
    <row r="746" spans="4:16" ht="15.75" customHeight="1">
      <c r="D746" s="98"/>
      <c r="E746" s="99"/>
      <c r="G746" s="100"/>
      <c r="O746" s="101"/>
      <c r="P746" s="102"/>
    </row>
    <row r="747" spans="4:16" ht="15.75" customHeight="1">
      <c r="D747" s="98"/>
      <c r="E747" s="99"/>
      <c r="G747" s="100"/>
      <c r="O747" s="101"/>
      <c r="P747" s="102"/>
    </row>
    <row r="748" spans="4:16" ht="15.75" customHeight="1">
      <c r="D748" s="98"/>
      <c r="E748" s="99"/>
      <c r="G748" s="100"/>
      <c r="O748" s="101"/>
      <c r="P748" s="102"/>
    </row>
    <row r="749" spans="4:16" ht="15.75" customHeight="1">
      <c r="D749" s="98"/>
      <c r="E749" s="99"/>
      <c r="G749" s="100"/>
      <c r="O749" s="101"/>
      <c r="P749" s="102"/>
    </row>
    <row r="750" spans="4:16" ht="15.75" customHeight="1">
      <c r="D750" s="98"/>
      <c r="E750" s="99"/>
      <c r="G750" s="100"/>
      <c r="O750" s="101"/>
      <c r="P750" s="102"/>
    </row>
    <row r="751" spans="4:16" ht="15.75" customHeight="1">
      <c r="D751" s="98"/>
      <c r="E751" s="99"/>
      <c r="G751" s="100"/>
      <c r="O751" s="101"/>
      <c r="P751" s="102"/>
    </row>
    <row r="752" spans="4:16" ht="15.75" customHeight="1">
      <c r="D752" s="98"/>
      <c r="E752" s="99"/>
      <c r="G752" s="100"/>
      <c r="O752" s="101"/>
      <c r="P752" s="102"/>
    </row>
    <row r="753" spans="4:16" ht="15.75" customHeight="1">
      <c r="D753" s="98"/>
      <c r="E753" s="99"/>
      <c r="G753" s="100"/>
      <c r="O753" s="101"/>
      <c r="P753" s="102"/>
    </row>
    <row r="754" spans="4:16" ht="15.75" customHeight="1">
      <c r="D754" s="98"/>
      <c r="E754" s="99"/>
      <c r="G754" s="100"/>
      <c r="O754" s="101"/>
      <c r="P754" s="102"/>
    </row>
    <row r="755" spans="4:16" ht="15.75" customHeight="1">
      <c r="D755" s="98"/>
      <c r="E755" s="99"/>
      <c r="G755" s="100"/>
      <c r="O755" s="101"/>
      <c r="P755" s="102"/>
    </row>
    <row r="756" spans="4:16" ht="15.75" customHeight="1">
      <c r="D756" s="98"/>
      <c r="E756" s="99"/>
      <c r="G756" s="100"/>
      <c r="O756" s="101"/>
      <c r="P756" s="102"/>
    </row>
    <row r="757" spans="4:16" ht="15.75" customHeight="1">
      <c r="D757" s="98"/>
      <c r="E757" s="99"/>
      <c r="G757" s="100"/>
      <c r="O757" s="101"/>
      <c r="P757" s="102"/>
    </row>
    <row r="758" spans="4:16" ht="15.75" customHeight="1">
      <c r="D758" s="98"/>
      <c r="E758" s="99"/>
      <c r="G758" s="100"/>
      <c r="O758" s="101"/>
      <c r="P758" s="102"/>
    </row>
    <row r="759" spans="4:16" ht="15.75" customHeight="1">
      <c r="D759" s="98"/>
      <c r="E759" s="99"/>
      <c r="G759" s="100"/>
      <c r="O759" s="101"/>
      <c r="P759" s="102"/>
    </row>
    <row r="760" spans="4:16" ht="15.75" customHeight="1">
      <c r="D760" s="98"/>
      <c r="E760" s="99"/>
      <c r="G760" s="100"/>
      <c r="O760" s="101"/>
      <c r="P760" s="102"/>
    </row>
    <row r="761" spans="4:16" ht="15.75" customHeight="1">
      <c r="D761" s="98"/>
      <c r="E761" s="99"/>
      <c r="G761" s="100"/>
      <c r="O761" s="101"/>
      <c r="P761" s="102"/>
    </row>
    <row r="762" spans="4:16" ht="15.75" customHeight="1">
      <c r="D762" s="98"/>
      <c r="E762" s="99"/>
      <c r="G762" s="100"/>
      <c r="O762" s="101"/>
      <c r="P762" s="102"/>
    </row>
    <row r="763" spans="4:16" ht="15.75" customHeight="1">
      <c r="D763" s="98"/>
      <c r="E763" s="99"/>
      <c r="G763" s="100"/>
      <c r="O763" s="101"/>
      <c r="P763" s="102"/>
    </row>
    <row r="764" spans="4:16" ht="15.75" customHeight="1">
      <c r="D764" s="98"/>
      <c r="E764" s="99"/>
      <c r="G764" s="100"/>
      <c r="O764" s="101"/>
      <c r="P764" s="102"/>
    </row>
    <row r="765" spans="4:16" ht="15.75" customHeight="1">
      <c r="D765" s="98"/>
      <c r="E765" s="99"/>
      <c r="G765" s="100"/>
      <c r="O765" s="101"/>
      <c r="P765" s="102"/>
    </row>
    <row r="766" spans="4:16" ht="15.75" customHeight="1">
      <c r="D766" s="98"/>
      <c r="E766" s="99"/>
      <c r="G766" s="100"/>
      <c r="O766" s="101"/>
      <c r="P766" s="102"/>
    </row>
    <row r="767" spans="4:16" ht="15.75" customHeight="1">
      <c r="D767" s="98"/>
      <c r="E767" s="99"/>
      <c r="G767" s="100"/>
      <c r="O767" s="101"/>
      <c r="P767" s="102"/>
    </row>
    <row r="768" spans="4:16" ht="15.75" customHeight="1">
      <c r="D768" s="98"/>
      <c r="E768" s="99"/>
      <c r="G768" s="100"/>
      <c r="O768" s="101"/>
      <c r="P768" s="102"/>
    </row>
    <row r="769" spans="4:16" ht="15.75" customHeight="1">
      <c r="D769" s="98"/>
      <c r="E769" s="99"/>
      <c r="G769" s="100"/>
      <c r="O769" s="101"/>
      <c r="P769" s="102"/>
    </row>
    <row r="770" spans="4:16" ht="15.75" customHeight="1">
      <c r="D770" s="98"/>
      <c r="E770" s="99"/>
      <c r="G770" s="100"/>
      <c r="O770" s="101"/>
      <c r="P770" s="102"/>
    </row>
    <row r="771" spans="4:16" ht="15.75" customHeight="1">
      <c r="D771" s="98"/>
      <c r="E771" s="99"/>
      <c r="G771" s="100"/>
      <c r="O771" s="101"/>
      <c r="P771" s="102"/>
    </row>
    <row r="772" spans="4:16" ht="15.75" customHeight="1">
      <c r="D772" s="98"/>
      <c r="E772" s="99"/>
      <c r="G772" s="100"/>
      <c r="O772" s="101"/>
      <c r="P772" s="102"/>
    </row>
    <row r="773" spans="4:16" ht="15.75" customHeight="1">
      <c r="D773" s="98"/>
      <c r="E773" s="99"/>
      <c r="G773" s="100"/>
      <c r="O773" s="101"/>
      <c r="P773" s="102"/>
    </row>
    <row r="774" spans="4:16" ht="15.75" customHeight="1">
      <c r="D774" s="98"/>
      <c r="E774" s="99"/>
      <c r="G774" s="100"/>
      <c r="O774" s="101"/>
      <c r="P774" s="102"/>
    </row>
    <row r="775" spans="4:16" ht="15.75" customHeight="1">
      <c r="D775" s="98"/>
      <c r="E775" s="99"/>
      <c r="G775" s="100"/>
      <c r="O775" s="101"/>
      <c r="P775" s="102"/>
    </row>
    <row r="776" spans="4:16" ht="15.75" customHeight="1">
      <c r="D776" s="98"/>
      <c r="E776" s="99"/>
      <c r="G776" s="100"/>
      <c r="O776" s="101"/>
      <c r="P776" s="102"/>
    </row>
    <row r="777" spans="4:16" ht="15.75" customHeight="1">
      <c r="D777" s="98"/>
      <c r="E777" s="99"/>
      <c r="G777" s="100"/>
      <c r="O777" s="101"/>
      <c r="P777" s="102"/>
    </row>
    <row r="778" spans="4:16" ht="15.75" customHeight="1">
      <c r="D778" s="98"/>
      <c r="E778" s="99"/>
      <c r="G778" s="100"/>
      <c r="O778" s="101"/>
      <c r="P778" s="102"/>
    </row>
    <row r="779" spans="4:16" ht="15.75" customHeight="1">
      <c r="D779" s="98"/>
      <c r="E779" s="99"/>
      <c r="G779" s="100"/>
      <c r="O779" s="101"/>
      <c r="P779" s="102"/>
    </row>
    <row r="780" spans="4:16" ht="15.75" customHeight="1">
      <c r="D780" s="98"/>
      <c r="E780" s="99"/>
      <c r="G780" s="100"/>
      <c r="O780" s="101"/>
      <c r="P780" s="102"/>
    </row>
    <row r="781" spans="4:16" ht="15.75" customHeight="1">
      <c r="D781" s="98"/>
      <c r="E781" s="99"/>
      <c r="G781" s="100"/>
      <c r="O781" s="101"/>
      <c r="P781" s="102"/>
    </row>
    <row r="782" spans="4:16" ht="15.75" customHeight="1">
      <c r="D782" s="98"/>
      <c r="E782" s="99"/>
      <c r="G782" s="100"/>
      <c r="O782" s="101"/>
      <c r="P782" s="102"/>
    </row>
    <row r="783" spans="4:16" ht="15.75" customHeight="1">
      <c r="D783" s="98"/>
      <c r="E783" s="99"/>
      <c r="G783" s="100"/>
      <c r="O783" s="101"/>
      <c r="P783" s="102"/>
    </row>
    <row r="784" spans="4:16" ht="15.75" customHeight="1">
      <c r="D784" s="98"/>
      <c r="E784" s="99"/>
      <c r="G784" s="100"/>
      <c r="O784" s="101"/>
      <c r="P784" s="102"/>
    </row>
    <row r="785" spans="4:16" ht="15.75" customHeight="1">
      <c r="D785" s="98"/>
      <c r="E785" s="99"/>
      <c r="G785" s="100"/>
      <c r="O785" s="101"/>
      <c r="P785" s="102"/>
    </row>
    <row r="786" spans="4:16" ht="15.75" customHeight="1">
      <c r="D786" s="98"/>
      <c r="E786" s="99"/>
      <c r="G786" s="100"/>
      <c r="O786" s="101"/>
      <c r="P786" s="102"/>
    </row>
    <row r="787" spans="4:16" ht="15.75" customHeight="1">
      <c r="D787" s="98"/>
      <c r="E787" s="99"/>
      <c r="G787" s="100"/>
      <c r="O787" s="101"/>
      <c r="P787" s="102"/>
    </row>
    <row r="788" spans="4:16" ht="15.75" customHeight="1">
      <c r="D788" s="98"/>
      <c r="E788" s="99"/>
      <c r="G788" s="100"/>
      <c r="O788" s="101"/>
      <c r="P788" s="102"/>
    </row>
    <row r="789" spans="4:16" ht="15.75" customHeight="1">
      <c r="D789" s="98"/>
      <c r="E789" s="99"/>
      <c r="G789" s="100"/>
      <c r="O789" s="101"/>
      <c r="P789" s="102"/>
    </row>
    <row r="790" spans="4:16" ht="15.75" customHeight="1">
      <c r="D790" s="98"/>
      <c r="E790" s="99"/>
      <c r="G790" s="100"/>
      <c r="O790" s="101"/>
      <c r="P790" s="102"/>
    </row>
    <row r="791" spans="4:16" ht="15.75" customHeight="1">
      <c r="D791" s="98"/>
      <c r="E791" s="99"/>
      <c r="G791" s="100"/>
      <c r="O791" s="101"/>
      <c r="P791" s="102"/>
    </row>
    <row r="792" spans="4:16" ht="15.75" customHeight="1">
      <c r="D792" s="98"/>
      <c r="E792" s="99"/>
      <c r="G792" s="100"/>
      <c r="O792" s="101"/>
      <c r="P792" s="102"/>
    </row>
    <row r="793" spans="4:16" ht="15.75" customHeight="1">
      <c r="D793" s="98"/>
      <c r="E793" s="99"/>
      <c r="G793" s="100"/>
      <c r="O793" s="101"/>
      <c r="P793" s="102"/>
    </row>
    <row r="794" spans="4:16" ht="15.75" customHeight="1">
      <c r="D794" s="98"/>
      <c r="E794" s="99"/>
      <c r="G794" s="100"/>
      <c r="O794" s="101"/>
      <c r="P794" s="102"/>
    </row>
    <row r="795" spans="4:16" ht="15.75" customHeight="1">
      <c r="D795" s="98"/>
      <c r="E795" s="99"/>
      <c r="G795" s="100"/>
      <c r="O795" s="101"/>
      <c r="P795" s="102"/>
    </row>
    <row r="796" spans="4:16" ht="15.75" customHeight="1">
      <c r="D796" s="98"/>
      <c r="E796" s="99"/>
      <c r="G796" s="100"/>
      <c r="O796" s="101"/>
      <c r="P796" s="102"/>
    </row>
    <row r="797" spans="4:16" ht="15.75" customHeight="1">
      <c r="D797" s="98"/>
      <c r="E797" s="99"/>
      <c r="G797" s="100"/>
      <c r="O797" s="101"/>
      <c r="P797" s="102"/>
    </row>
    <row r="798" spans="4:16" ht="15.75" customHeight="1">
      <c r="D798" s="98"/>
      <c r="E798" s="99"/>
      <c r="G798" s="100"/>
      <c r="O798" s="101"/>
      <c r="P798" s="102"/>
    </row>
    <row r="799" spans="4:16" ht="15.75" customHeight="1">
      <c r="D799" s="98"/>
      <c r="E799" s="99"/>
      <c r="G799" s="100"/>
      <c r="O799" s="101"/>
      <c r="P799" s="102"/>
    </row>
    <row r="800" spans="4:16" ht="15.75" customHeight="1">
      <c r="D800" s="98"/>
      <c r="E800" s="99"/>
      <c r="G800" s="100"/>
      <c r="O800" s="101"/>
      <c r="P800" s="102"/>
    </row>
    <row r="801" spans="4:16" ht="15.75" customHeight="1">
      <c r="D801" s="98"/>
      <c r="E801" s="99"/>
      <c r="G801" s="100"/>
      <c r="O801" s="101"/>
      <c r="P801" s="102"/>
    </row>
    <row r="802" spans="4:16" ht="15.75" customHeight="1">
      <c r="D802" s="98"/>
      <c r="E802" s="99"/>
      <c r="G802" s="100"/>
      <c r="O802" s="101"/>
      <c r="P802" s="102"/>
    </row>
    <row r="803" spans="4:16" ht="15.75" customHeight="1">
      <c r="D803" s="98"/>
      <c r="E803" s="99"/>
      <c r="G803" s="100"/>
      <c r="O803" s="101"/>
      <c r="P803" s="102"/>
    </row>
    <row r="804" spans="4:16" ht="15.75" customHeight="1">
      <c r="D804" s="98"/>
      <c r="E804" s="99"/>
      <c r="G804" s="100"/>
      <c r="O804" s="101"/>
      <c r="P804" s="102"/>
    </row>
    <row r="805" spans="4:16" ht="15.75" customHeight="1">
      <c r="D805" s="98"/>
      <c r="E805" s="99"/>
      <c r="G805" s="100"/>
      <c r="O805" s="101"/>
      <c r="P805" s="102"/>
    </row>
    <row r="806" spans="4:16" ht="15.75" customHeight="1">
      <c r="D806" s="98"/>
      <c r="E806" s="99"/>
      <c r="G806" s="100"/>
      <c r="O806" s="101"/>
      <c r="P806" s="102"/>
    </row>
    <row r="807" spans="4:16" ht="15.75" customHeight="1">
      <c r="D807" s="98"/>
      <c r="E807" s="99"/>
      <c r="G807" s="100"/>
      <c r="O807" s="101"/>
      <c r="P807" s="102"/>
    </row>
    <row r="808" spans="4:16" ht="15.75" customHeight="1">
      <c r="D808" s="98"/>
      <c r="E808" s="99"/>
      <c r="G808" s="100"/>
      <c r="O808" s="101"/>
      <c r="P808" s="102"/>
    </row>
    <row r="809" spans="4:16" ht="15.75" customHeight="1">
      <c r="D809" s="98"/>
      <c r="E809" s="99"/>
      <c r="G809" s="100"/>
      <c r="O809" s="101"/>
      <c r="P809" s="102"/>
    </row>
    <row r="810" spans="4:16" ht="15.75" customHeight="1">
      <c r="D810" s="98"/>
      <c r="E810" s="99"/>
      <c r="G810" s="100"/>
      <c r="O810" s="101"/>
      <c r="P810" s="102"/>
    </row>
    <row r="811" spans="4:16" ht="15.75" customHeight="1">
      <c r="D811" s="98"/>
      <c r="E811" s="99"/>
      <c r="G811" s="100"/>
      <c r="O811" s="101"/>
      <c r="P811" s="102"/>
    </row>
    <row r="812" spans="4:16" ht="15.75" customHeight="1">
      <c r="D812" s="98"/>
      <c r="E812" s="99"/>
      <c r="G812" s="100"/>
      <c r="O812" s="101"/>
      <c r="P812" s="102"/>
    </row>
    <row r="813" spans="4:16" ht="15.75" customHeight="1">
      <c r="D813" s="98"/>
      <c r="E813" s="99"/>
      <c r="G813" s="100"/>
      <c r="O813" s="101"/>
      <c r="P813" s="102"/>
    </row>
    <row r="814" spans="4:16" ht="15.75" customHeight="1">
      <c r="D814" s="98"/>
      <c r="E814" s="99"/>
      <c r="G814" s="100"/>
      <c r="O814" s="101"/>
      <c r="P814" s="102"/>
    </row>
    <row r="815" spans="4:16" ht="15.75" customHeight="1">
      <c r="D815" s="98"/>
      <c r="E815" s="99"/>
      <c r="G815" s="100"/>
      <c r="O815" s="101"/>
      <c r="P815" s="102"/>
    </row>
    <row r="816" spans="4:16" ht="15.75" customHeight="1">
      <c r="D816" s="98"/>
      <c r="E816" s="99"/>
      <c r="G816" s="100"/>
      <c r="O816" s="101"/>
      <c r="P816" s="102"/>
    </row>
    <row r="817" spans="4:16" ht="15.75" customHeight="1">
      <c r="D817" s="98"/>
      <c r="E817" s="99"/>
      <c r="G817" s="100"/>
      <c r="O817" s="101"/>
      <c r="P817" s="102"/>
    </row>
    <row r="818" spans="4:16" ht="15.75" customHeight="1">
      <c r="D818" s="98"/>
      <c r="E818" s="99"/>
      <c r="G818" s="100"/>
      <c r="O818" s="101"/>
      <c r="P818" s="102"/>
    </row>
    <row r="819" spans="4:16" ht="15.75" customHeight="1">
      <c r="D819" s="98"/>
      <c r="E819" s="99"/>
      <c r="G819" s="100"/>
      <c r="O819" s="101"/>
      <c r="P819" s="102"/>
    </row>
    <row r="820" spans="4:16" ht="15.75" customHeight="1">
      <c r="D820" s="98"/>
      <c r="E820" s="99"/>
      <c r="G820" s="100"/>
      <c r="O820" s="101"/>
      <c r="P820" s="102"/>
    </row>
    <row r="821" spans="4:16" ht="15.75" customHeight="1">
      <c r="D821" s="98"/>
      <c r="E821" s="99"/>
      <c r="G821" s="100"/>
      <c r="O821" s="101"/>
      <c r="P821" s="102"/>
    </row>
    <row r="822" spans="4:16" ht="15.75" customHeight="1">
      <c r="D822" s="98"/>
      <c r="E822" s="99"/>
      <c r="G822" s="100"/>
      <c r="O822" s="101"/>
      <c r="P822" s="102"/>
    </row>
    <row r="823" spans="4:16" ht="15.75" customHeight="1">
      <c r="D823" s="98"/>
      <c r="E823" s="99"/>
      <c r="G823" s="100"/>
      <c r="O823" s="101"/>
      <c r="P823" s="102"/>
    </row>
    <row r="824" spans="4:16" ht="15.75" customHeight="1">
      <c r="D824" s="98"/>
      <c r="E824" s="99"/>
      <c r="G824" s="100"/>
      <c r="O824" s="101"/>
      <c r="P824" s="102"/>
    </row>
    <row r="825" spans="4:16" ht="15.75" customHeight="1">
      <c r="D825" s="98"/>
      <c r="E825" s="99"/>
      <c r="G825" s="100"/>
      <c r="O825" s="101"/>
      <c r="P825" s="102"/>
    </row>
    <row r="826" spans="4:16" ht="15.75" customHeight="1">
      <c r="D826" s="98"/>
      <c r="E826" s="99"/>
      <c r="G826" s="100"/>
      <c r="O826" s="101"/>
      <c r="P826" s="102"/>
    </row>
    <row r="827" spans="4:16" ht="15.75" customHeight="1">
      <c r="D827" s="98"/>
      <c r="E827" s="99"/>
      <c r="G827" s="100"/>
      <c r="O827" s="101"/>
      <c r="P827" s="102"/>
    </row>
    <row r="828" spans="4:16" ht="15.75" customHeight="1">
      <c r="D828" s="98"/>
      <c r="E828" s="99"/>
      <c r="G828" s="100"/>
      <c r="O828" s="101"/>
      <c r="P828" s="102"/>
    </row>
    <row r="829" spans="4:16" ht="15.75" customHeight="1">
      <c r="D829" s="98"/>
      <c r="E829" s="99"/>
      <c r="G829" s="100"/>
      <c r="O829" s="101"/>
      <c r="P829" s="102"/>
    </row>
    <row r="830" spans="4:16" ht="15.75" customHeight="1">
      <c r="D830" s="98"/>
      <c r="E830" s="99"/>
      <c r="G830" s="100"/>
      <c r="O830" s="101"/>
      <c r="P830" s="102"/>
    </row>
    <row r="831" spans="4:16" ht="15.75" customHeight="1">
      <c r="D831" s="98"/>
      <c r="E831" s="99"/>
      <c r="G831" s="100"/>
      <c r="O831" s="101"/>
      <c r="P831" s="102"/>
    </row>
    <row r="832" spans="4:16" ht="15.75" customHeight="1">
      <c r="D832" s="98"/>
      <c r="E832" s="99"/>
      <c r="G832" s="100"/>
      <c r="O832" s="101"/>
      <c r="P832" s="102"/>
    </row>
    <row r="833" spans="4:16" ht="15.75" customHeight="1">
      <c r="D833" s="98"/>
      <c r="E833" s="99"/>
      <c r="G833" s="100"/>
      <c r="O833" s="101"/>
      <c r="P833" s="102"/>
    </row>
    <row r="834" spans="4:16" ht="15.75" customHeight="1">
      <c r="D834" s="98"/>
      <c r="E834" s="99"/>
      <c r="G834" s="100"/>
      <c r="O834" s="101"/>
      <c r="P834" s="102"/>
    </row>
    <row r="835" spans="4:16" ht="15.75" customHeight="1">
      <c r="D835" s="98"/>
      <c r="E835" s="99"/>
      <c r="G835" s="100"/>
      <c r="O835" s="101"/>
      <c r="P835" s="102"/>
    </row>
    <row r="836" spans="4:16" ht="15.75" customHeight="1">
      <c r="D836" s="98"/>
      <c r="E836" s="99"/>
      <c r="G836" s="100"/>
      <c r="O836" s="101"/>
      <c r="P836" s="102"/>
    </row>
    <row r="837" spans="4:16" ht="15.75" customHeight="1">
      <c r="D837" s="98"/>
      <c r="E837" s="99"/>
      <c r="G837" s="100"/>
      <c r="O837" s="101"/>
      <c r="P837" s="102"/>
    </row>
    <row r="838" spans="4:16" ht="15.75" customHeight="1">
      <c r="D838" s="98"/>
      <c r="E838" s="99"/>
      <c r="G838" s="100"/>
      <c r="O838" s="101"/>
      <c r="P838" s="102"/>
    </row>
    <row r="839" spans="4:16" ht="15.75" customHeight="1">
      <c r="D839" s="98"/>
      <c r="E839" s="99"/>
      <c r="G839" s="100"/>
      <c r="O839" s="101"/>
      <c r="P839" s="102"/>
    </row>
    <row r="840" spans="4:16" ht="15.75" customHeight="1">
      <c r="D840" s="98"/>
      <c r="E840" s="99"/>
      <c r="G840" s="100"/>
      <c r="O840" s="101"/>
      <c r="P840" s="102"/>
    </row>
    <row r="841" spans="4:16" ht="15.75" customHeight="1">
      <c r="D841" s="98"/>
      <c r="E841" s="99"/>
      <c r="G841" s="100"/>
      <c r="O841" s="101"/>
      <c r="P841" s="102"/>
    </row>
    <row r="842" spans="4:16" ht="15.75" customHeight="1">
      <c r="D842" s="98"/>
      <c r="E842" s="99"/>
      <c r="G842" s="100"/>
      <c r="O842" s="101"/>
      <c r="P842" s="102"/>
    </row>
    <row r="843" spans="4:16" ht="15.75" customHeight="1">
      <c r="D843" s="98"/>
      <c r="E843" s="99"/>
      <c r="G843" s="100"/>
      <c r="O843" s="101"/>
      <c r="P843" s="102"/>
    </row>
    <row r="844" spans="4:16" ht="15.75" customHeight="1">
      <c r="D844" s="98"/>
      <c r="E844" s="99"/>
      <c r="G844" s="100"/>
      <c r="O844" s="101"/>
      <c r="P844" s="102"/>
    </row>
    <row r="845" spans="4:16" ht="15.75" customHeight="1">
      <c r="D845" s="98"/>
      <c r="E845" s="99"/>
      <c r="G845" s="100"/>
      <c r="O845" s="101"/>
      <c r="P845" s="102"/>
    </row>
    <row r="846" spans="4:16" ht="15.75" customHeight="1">
      <c r="D846" s="98"/>
      <c r="E846" s="99"/>
      <c r="G846" s="100"/>
      <c r="O846" s="101"/>
      <c r="P846" s="102"/>
    </row>
    <row r="847" spans="4:16" ht="15.75" customHeight="1">
      <c r="D847" s="98"/>
      <c r="E847" s="99"/>
      <c r="G847" s="100"/>
      <c r="O847" s="101"/>
      <c r="P847" s="102"/>
    </row>
    <row r="848" spans="4:16" ht="15.75" customHeight="1">
      <c r="D848" s="98"/>
      <c r="E848" s="99"/>
      <c r="G848" s="100"/>
      <c r="O848" s="101"/>
      <c r="P848" s="102"/>
    </row>
    <row r="849" spans="4:16" ht="15.75" customHeight="1">
      <c r="D849" s="98"/>
      <c r="E849" s="99"/>
      <c r="G849" s="100"/>
      <c r="O849" s="101"/>
      <c r="P849" s="102"/>
    </row>
    <row r="850" spans="4:16" ht="15.75" customHeight="1">
      <c r="D850" s="98"/>
      <c r="E850" s="99"/>
      <c r="G850" s="100"/>
      <c r="O850" s="101"/>
      <c r="P850" s="102"/>
    </row>
    <row r="851" spans="4:16" ht="15.75" customHeight="1">
      <c r="D851" s="98"/>
      <c r="E851" s="99"/>
      <c r="G851" s="100"/>
      <c r="O851" s="101"/>
      <c r="P851" s="102"/>
    </row>
    <row r="852" spans="4:16" ht="15.75" customHeight="1">
      <c r="D852" s="98"/>
      <c r="E852" s="99"/>
      <c r="G852" s="100"/>
      <c r="O852" s="101"/>
      <c r="P852" s="102"/>
    </row>
    <row r="853" spans="4:16" ht="15.75" customHeight="1">
      <c r="D853" s="98"/>
      <c r="E853" s="99"/>
      <c r="G853" s="100"/>
      <c r="O853" s="101"/>
      <c r="P853" s="102"/>
    </row>
    <row r="854" spans="4:16" ht="15.75" customHeight="1">
      <c r="D854" s="98"/>
      <c r="E854" s="99"/>
      <c r="G854" s="100"/>
      <c r="O854" s="101"/>
      <c r="P854" s="102"/>
    </row>
    <row r="855" spans="4:16" ht="15.75" customHeight="1">
      <c r="D855" s="98"/>
      <c r="E855" s="99"/>
      <c r="G855" s="100"/>
      <c r="O855" s="101"/>
      <c r="P855" s="102"/>
    </row>
    <row r="856" spans="4:16" ht="15.75" customHeight="1">
      <c r="D856" s="98"/>
      <c r="E856" s="99"/>
      <c r="G856" s="100"/>
      <c r="O856" s="101"/>
      <c r="P856" s="102"/>
    </row>
    <row r="857" spans="4:16" ht="15.75" customHeight="1">
      <c r="D857" s="98"/>
      <c r="E857" s="99"/>
      <c r="G857" s="100"/>
      <c r="O857" s="101"/>
      <c r="P857" s="102"/>
    </row>
    <row r="858" spans="4:16" ht="15.75" customHeight="1">
      <c r="D858" s="98"/>
      <c r="E858" s="99"/>
      <c r="G858" s="100"/>
      <c r="O858" s="101"/>
      <c r="P858" s="102"/>
    </row>
    <row r="859" spans="4:16" ht="15.75" customHeight="1">
      <c r="D859" s="98"/>
      <c r="E859" s="99"/>
      <c r="G859" s="100"/>
      <c r="O859" s="101"/>
      <c r="P859" s="102"/>
    </row>
    <row r="860" spans="4:16" ht="15.75" customHeight="1">
      <c r="D860" s="98"/>
      <c r="E860" s="99"/>
      <c r="G860" s="100"/>
      <c r="O860" s="101"/>
      <c r="P860" s="102"/>
    </row>
    <row r="861" spans="4:16" ht="15.75" customHeight="1">
      <c r="D861" s="98"/>
      <c r="E861" s="99"/>
      <c r="G861" s="100"/>
      <c r="O861" s="101"/>
      <c r="P861" s="102"/>
    </row>
    <row r="862" spans="4:16" ht="15.75" customHeight="1">
      <c r="D862" s="98"/>
      <c r="E862" s="99"/>
      <c r="G862" s="100"/>
      <c r="O862" s="101"/>
      <c r="P862" s="102"/>
    </row>
    <row r="863" spans="4:16" ht="15.75" customHeight="1">
      <c r="D863" s="98"/>
      <c r="E863" s="99"/>
      <c r="G863" s="100"/>
      <c r="O863" s="101"/>
      <c r="P863" s="102"/>
    </row>
    <row r="864" spans="4:16" ht="15.75" customHeight="1">
      <c r="D864" s="98"/>
      <c r="E864" s="99"/>
      <c r="G864" s="100"/>
      <c r="O864" s="101"/>
      <c r="P864" s="102"/>
    </row>
    <row r="865" spans="4:16" ht="15.75" customHeight="1">
      <c r="D865" s="98"/>
      <c r="E865" s="99"/>
      <c r="G865" s="100"/>
      <c r="O865" s="101"/>
      <c r="P865" s="102"/>
    </row>
    <row r="866" spans="4:16" ht="15.75" customHeight="1">
      <c r="D866" s="98"/>
      <c r="E866" s="99"/>
      <c r="G866" s="100"/>
      <c r="O866" s="101"/>
      <c r="P866" s="102"/>
    </row>
    <row r="867" spans="4:16" ht="15.75" customHeight="1">
      <c r="D867" s="98"/>
      <c r="E867" s="99"/>
      <c r="G867" s="100"/>
      <c r="O867" s="101"/>
      <c r="P867" s="102"/>
    </row>
    <row r="868" spans="4:16" ht="15.75" customHeight="1">
      <c r="D868" s="98"/>
      <c r="E868" s="99"/>
      <c r="G868" s="100"/>
      <c r="O868" s="101"/>
      <c r="P868" s="102"/>
    </row>
    <row r="869" spans="4:16" ht="15.75" customHeight="1">
      <c r="D869" s="98"/>
      <c r="E869" s="99"/>
      <c r="G869" s="100"/>
      <c r="O869" s="101"/>
      <c r="P869" s="102"/>
    </row>
    <row r="870" spans="4:16" ht="15.75" customHeight="1">
      <c r="D870" s="98"/>
      <c r="E870" s="99"/>
      <c r="G870" s="100"/>
      <c r="O870" s="101"/>
      <c r="P870" s="102"/>
    </row>
    <row r="871" spans="4:16" ht="15.75" customHeight="1">
      <c r="D871" s="98"/>
      <c r="E871" s="99"/>
      <c r="G871" s="100"/>
      <c r="O871" s="101"/>
      <c r="P871" s="102"/>
    </row>
    <row r="872" spans="4:16" ht="15.75" customHeight="1">
      <c r="D872" s="98"/>
      <c r="E872" s="99"/>
      <c r="G872" s="100"/>
      <c r="O872" s="101"/>
      <c r="P872" s="102"/>
    </row>
    <row r="873" spans="4:16" ht="15.75" customHeight="1">
      <c r="D873" s="98"/>
      <c r="E873" s="99"/>
      <c r="G873" s="100"/>
      <c r="O873" s="101"/>
      <c r="P873" s="102"/>
    </row>
    <row r="874" spans="4:16" ht="15.75" customHeight="1">
      <c r="D874" s="98"/>
      <c r="E874" s="99"/>
      <c r="G874" s="100"/>
      <c r="O874" s="101"/>
      <c r="P874" s="102"/>
    </row>
    <row r="875" spans="4:16" ht="15.75" customHeight="1">
      <c r="D875" s="98"/>
      <c r="E875" s="99"/>
      <c r="G875" s="100"/>
      <c r="O875" s="101"/>
      <c r="P875" s="102"/>
    </row>
    <row r="876" spans="4:16" ht="15.75" customHeight="1">
      <c r="D876" s="98"/>
      <c r="E876" s="99"/>
      <c r="G876" s="100"/>
      <c r="O876" s="101"/>
      <c r="P876" s="102"/>
    </row>
    <row r="877" spans="4:16" ht="15.75" customHeight="1">
      <c r="D877" s="98"/>
      <c r="E877" s="99"/>
      <c r="G877" s="100"/>
      <c r="O877" s="101"/>
      <c r="P877" s="102"/>
    </row>
    <row r="878" spans="4:16" ht="15.75" customHeight="1">
      <c r="D878" s="98"/>
      <c r="E878" s="99"/>
      <c r="G878" s="100"/>
      <c r="O878" s="101"/>
      <c r="P878" s="102"/>
    </row>
    <row r="879" spans="4:16" ht="15.75" customHeight="1">
      <c r="D879" s="98"/>
      <c r="E879" s="99"/>
      <c r="G879" s="100"/>
      <c r="O879" s="101"/>
      <c r="P879" s="102"/>
    </row>
    <row r="880" spans="4:16" ht="15.75" customHeight="1">
      <c r="D880" s="98"/>
      <c r="E880" s="99"/>
      <c r="G880" s="100"/>
      <c r="O880" s="101"/>
      <c r="P880" s="102"/>
    </row>
    <row r="881" spans="4:16" ht="15.75" customHeight="1">
      <c r="D881" s="98"/>
      <c r="E881" s="99"/>
      <c r="G881" s="100"/>
      <c r="O881" s="101"/>
      <c r="P881" s="102"/>
    </row>
    <row r="882" spans="4:16" ht="15.75" customHeight="1">
      <c r="D882" s="98"/>
      <c r="E882" s="99"/>
      <c r="G882" s="100"/>
      <c r="O882" s="101"/>
      <c r="P882" s="102"/>
    </row>
    <row r="883" spans="4:16" ht="15.75" customHeight="1">
      <c r="D883" s="98"/>
      <c r="E883" s="99"/>
      <c r="G883" s="100"/>
      <c r="O883" s="101"/>
      <c r="P883" s="102"/>
    </row>
    <row r="884" spans="4:16" ht="15.75" customHeight="1">
      <c r="D884" s="98"/>
      <c r="E884" s="99"/>
      <c r="G884" s="100"/>
      <c r="O884" s="101"/>
      <c r="P884" s="102"/>
    </row>
    <row r="885" spans="4:16" ht="15.75" customHeight="1">
      <c r="D885" s="98"/>
      <c r="E885" s="99"/>
      <c r="G885" s="100"/>
      <c r="O885" s="101"/>
      <c r="P885" s="102"/>
    </row>
    <row r="886" spans="4:16" ht="15.75" customHeight="1">
      <c r="D886" s="98"/>
      <c r="E886" s="99"/>
      <c r="G886" s="100"/>
      <c r="O886" s="101"/>
      <c r="P886" s="102"/>
    </row>
    <row r="887" spans="4:16" ht="15.75" customHeight="1">
      <c r="D887" s="98"/>
      <c r="E887" s="99"/>
      <c r="G887" s="100"/>
      <c r="O887" s="101"/>
      <c r="P887" s="102"/>
    </row>
    <row r="888" spans="4:16" ht="15.75" customHeight="1">
      <c r="D888" s="98"/>
      <c r="E888" s="99"/>
      <c r="G888" s="100"/>
      <c r="O888" s="101"/>
      <c r="P888" s="102"/>
    </row>
    <row r="889" spans="4:16" ht="15.75" customHeight="1">
      <c r="D889" s="98"/>
      <c r="E889" s="99"/>
      <c r="G889" s="100"/>
      <c r="O889" s="101"/>
      <c r="P889" s="102"/>
    </row>
    <row r="890" spans="4:16" ht="15.75" customHeight="1">
      <c r="D890" s="98"/>
      <c r="E890" s="99"/>
      <c r="G890" s="100"/>
      <c r="O890" s="101"/>
      <c r="P890" s="102"/>
    </row>
    <row r="891" spans="4:16" ht="15.75" customHeight="1">
      <c r="D891" s="98"/>
      <c r="E891" s="99"/>
      <c r="G891" s="100"/>
      <c r="O891" s="101"/>
      <c r="P891" s="102"/>
    </row>
    <row r="892" spans="4:16" ht="15.75" customHeight="1">
      <c r="D892" s="98"/>
      <c r="E892" s="99"/>
      <c r="G892" s="100"/>
      <c r="O892" s="101"/>
      <c r="P892" s="102"/>
    </row>
    <row r="893" spans="4:16" ht="15.75" customHeight="1">
      <c r="D893" s="98"/>
      <c r="E893" s="99"/>
      <c r="G893" s="100"/>
      <c r="O893" s="101"/>
      <c r="P893" s="102"/>
    </row>
    <row r="894" spans="4:16" ht="15.75" customHeight="1">
      <c r="D894" s="98"/>
      <c r="E894" s="99"/>
      <c r="G894" s="100"/>
      <c r="O894" s="101"/>
      <c r="P894" s="102"/>
    </row>
    <row r="895" spans="4:16" ht="15.75" customHeight="1">
      <c r="D895" s="98"/>
      <c r="E895" s="99"/>
      <c r="G895" s="100"/>
      <c r="O895" s="101"/>
      <c r="P895" s="102"/>
    </row>
    <row r="896" spans="4:16" ht="15.75" customHeight="1">
      <c r="D896" s="98"/>
      <c r="E896" s="99"/>
      <c r="G896" s="100"/>
      <c r="O896" s="101"/>
      <c r="P896" s="102"/>
    </row>
    <row r="897" spans="4:16" ht="15.75" customHeight="1">
      <c r="D897" s="98"/>
      <c r="E897" s="99"/>
      <c r="G897" s="100"/>
      <c r="O897" s="101"/>
      <c r="P897" s="102"/>
    </row>
    <row r="898" spans="4:16" ht="15.75" customHeight="1">
      <c r="D898" s="98"/>
      <c r="E898" s="99"/>
      <c r="G898" s="100"/>
      <c r="O898" s="101"/>
      <c r="P898" s="102"/>
    </row>
    <row r="899" spans="4:16" ht="15.75" customHeight="1">
      <c r="D899" s="98"/>
      <c r="E899" s="99"/>
      <c r="G899" s="100"/>
      <c r="O899" s="101"/>
      <c r="P899" s="102"/>
    </row>
    <row r="900" spans="4:16" ht="15.75" customHeight="1">
      <c r="D900" s="98"/>
      <c r="E900" s="99"/>
      <c r="G900" s="100"/>
      <c r="O900" s="101"/>
      <c r="P900" s="102"/>
    </row>
    <row r="901" spans="4:16" ht="15.75" customHeight="1">
      <c r="D901" s="98"/>
      <c r="E901" s="99"/>
      <c r="G901" s="100"/>
      <c r="O901" s="101"/>
      <c r="P901" s="102"/>
    </row>
    <row r="902" spans="4:16" ht="15.75" customHeight="1">
      <c r="D902" s="98"/>
      <c r="E902" s="99"/>
      <c r="G902" s="100"/>
      <c r="O902" s="101"/>
      <c r="P902" s="102"/>
    </row>
    <row r="903" spans="4:16" ht="15.75" customHeight="1">
      <c r="D903" s="98"/>
      <c r="E903" s="99"/>
      <c r="G903" s="100"/>
      <c r="O903" s="101"/>
      <c r="P903" s="102"/>
    </row>
    <row r="904" spans="4:16" ht="15.75" customHeight="1">
      <c r="D904" s="98"/>
      <c r="E904" s="99"/>
      <c r="G904" s="100"/>
      <c r="O904" s="101"/>
      <c r="P904" s="102"/>
    </row>
    <row r="905" spans="4:16" ht="15.75" customHeight="1">
      <c r="D905" s="98"/>
      <c r="E905" s="99"/>
      <c r="G905" s="100"/>
      <c r="O905" s="101"/>
      <c r="P905" s="102"/>
    </row>
    <row r="906" spans="4:16" ht="15.75" customHeight="1">
      <c r="D906" s="98"/>
      <c r="E906" s="99"/>
      <c r="G906" s="100"/>
      <c r="O906" s="101"/>
      <c r="P906" s="102"/>
    </row>
    <row r="907" spans="4:16" ht="15.75" customHeight="1">
      <c r="D907" s="98"/>
      <c r="E907" s="99"/>
      <c r="G907" s="100"/>
      <c r="O907" s="101"/>
      <c r="P907" s="102"/>
    </row>
    <row r="908" spans="4:16" ht="15.75" customHeight="1">
      <c r="D908" s="98"/>
      <c r="E908" s="99"/>
      <c r="G908" s="100"/>
      <c r="O908" s="101"/>
      <c r="P908" s="102"/>
    </row>
    <row r="909" spans="4:16" ht="15.75" customHeight="1">
      <c r="D909" s="98"/>
      <c r="E909" s="99"/>
      <c r="G909" s="100"/>
      <c r="O909" s="101"/>
      <c r="P909" s="102"/>
    </row>
    <row r="910" spans="4:16" ht="15.75" customHeight="1">
      <c r="D910" s="98"/>
      <c r="E910" s="99"/>
      <c r="G910" s="100"/>
      <c r="O910" s="101"/>
      <c r="P910" s="102"/>
    </row>
    <row r="911" spans="4:16" ht="15.75" customHeight="1">
      <c r="D911" s="98"/>
      <c r="E911" s="99"/>
      <c r="G911" s="100"/>
      <c r="O911" s="101"/>
      <c r="P911" s="102"/>
    </row>
    <row r="912" spans="4:16" ht="15.75" customHeight="1">
      <c r="D912" s="98"/>
      <c r="E912" s="99"/>
      <c r="G912" s="100"/>
      <c r="O912" s="101"/>
      <c r="P912" s="102"/>
    </row>
    <row r="913" spans="4:16" ht="15.75" customHeight="1">
      <c r="D913" s="98"/>
      <c r="E913" s="99"/>
      <c r="G913" s="100"/>
      <c r="O913" s="101"/>
      <c r="P913" s="102"/>
    </row>
    <row r="914" spans="4:16" ht="15.75" customHeight="1">
      <c r="D914" s="98"/>
      <c r="E914" s="99"/>
      <c r="G914" s="100"/>
      <c r="O914" s="101"/>
      <c r="P914" s="102"/>
    </row>
    <row r="915" spans="4:16" ht="15.75" customHeight="1">
      <c r="D915" s="98"/>
      <c r="E915" s="99"/>
      <c r="G915" s="100"/>
      <c r="O915" s="101"/>
      <c r="P915" s="102"/>
    </row>
    <row r="916" spans="4:16" ht="15.75" customHeight="1">
      <c r="D916" s="98"/>
      <c r="E916" s="99"/>
      <c r="G916" s="100"/>
      <c r="O916" s="101"/>
      <c r="P916" s="102"/>
    </row>
    <row r="917" spans="4:16" ht="15.75" customHeight="1">
      <c r="D917" s="98"/>
      <c r="E917" s="99"/>
      <c r="G917" s="100"/>
      <c r="O917" s="101"/>
      <c r="P917" s="102"/>
    </row>
    <row r="918" spans="4:16" ht="15.75" customHeight="1">
      <c r="D918" s="98"/>
      <c r="E918" s="99"/>
      <c r="G918" s="100"/>
      <c r="O918" s="101"/>
      <c r="P918" s="102"/>
    </row>
    <row r="919" spans="4:16" ht="15.75" customHeight="1">
      <c r="D919" s="98"/>
      <c r="E919" s="99"/>
      <c r="G919" s="100"/>
      <c r="O919" s="101"/>
      <c r="P919" s="102"/>
    </row>
    <row r="920" spans="4:16" ht="15.75" customHeight="1">
      <c r="D920" s="98"/>
      <c r="E920" s="99"/>
      <c r="G920" s="100"/>
      <c r="O920" s="101"/>
      <c r="P920" s="102"/>
    </row>
    <row r="921" spans="4:16" ht="15.75" customHeight="1">
      <c r="D921" s="98"/>
      <c r="E921" s="99"/>
      <c r="G921" s="100"/>
      <c r="O921" s="101"/>
      <c r="P921" s="102"/>
    </row>
    <row r="922" spans="4:16" ht="15.75" customHeight="1">
      <c r="D922" s="98"/>
      <c r="E922" s="99"/>
      <c r="G922" s="100"/>
      <c r="O922" s="101"/>
      <c r="P922" s="102"/>
    </row>
    <row r="923" spans="4:16" ht="15.75" customHeight="1">
      <c r="D923" s="98"/>
      <c r="E923" s="99"/>
      <c r="G923" s="100"/>
      <c r="O923" s="101"/>
      <c r="P923" s="102"/>
    </row>
    <row r="924" spans="4:16" ht="15.75" customHeight="1">
      <c r="D924" s="98"/>
      <c r="E924" s="99"/>
      <c r="G924" s="100"/>
      <c r="O924" s="101"/>
      <c r="P924" s="102"/>
    </row>
    <row r="925" spans="4:16" ht="15.75" customHeight="1">
      <c r="D925" s="98"/>
      <c r="E925" s="99"/>
      <c r="G925" s="100"/>
      <c r="O925" s="101"/>
      <c r="P925" s="102"/>
    </row>
    <row r="926" spans="4:16" ht="15.75" customHeight="1">
      <c r="D926" s="98"/>
      <c r="E926" s="99"/>
      <c r="G926" s="100"/>
      <c r="O926" s="101"/>
      <c r="P926" s="102"/>
    </row>
    <row r="927" spans="4:16" ht="15.75" customHeight="1">
      <c r="D927" s="98"/>
      <c r="E927" s="99"/>
      <c r="G927" s="100"/>
      <c r="O927" s="101"/>
      <c r="P927" s="102"/>
    </row>
    <row r="928" spans="4:16" ht="15.75" customHeight="1">
      <c r="D928" s="98"/>
      <c r="E928" s="99"/>
      <c r="G928" s="100"/>
      <c r="O928" s="101"/>
      <c r="P928" s="102"/>
    </row>
    <row r="929" spans="4:16" ht="15.75" customHeight="1">
      <c r="D929" s="98"/>
      <c r="E929" s="99"/>
      <c r="G929" s="100"/>
      <c r="O929" s="101"/>
      <c r="P929" s="102"/>
    </row>
    <row r="930" spans="4:16" ht="15.75" customHeight="1">
      <c r="D930" s="98"/>
      <c r="E930" s="99"/>
      <c r="G930" s="100"/>
      <c r="O930" s="101"/>
      <c r="P930" s="102"/>
    </row>
    <row r="931" spans="4:16" ht="15.75" customHeight="1">
      <c r="D931" s="98"/>
      <c r="E931" s="99"/>
      <c r="G931" s="100"/>
      <c r="O931" s="101"/>
      <c r="P931" s="102"/>
    </row>
    <row r="932" spans="4:16" ht="15.75" customHeight="1">
      <c r="D932" s="98"/>
      <c r="E932" s="99"/>
      <c r="G932" s="100"/>
      <c r="O932" s="101"/>
      <c r="P932" s="102"/>
    </row>
    <row r="933" spans="4:16" ht="15.75" customHeight="1">
      <c r="D933" s="98"/>
      <c r="E933" s="99"/>
      <c r="G933" s="100"/>
      <c r="O933" s="101"/>
      <c r="P933" s="102"/>
    </row>
    <row r="934" spans="4:16" ht="15.75" customHeight="1">
      <c r="D934" s="98"/>
      <c r="E934" s="99"/>
      <c r="G934" s="100"/>
      <c r="O934" s="101"/>
      <c r="P934" s="102"/>
    </row>
    <row r="935" spans="4:16" ht="15.75" customHeight="1">
      <c r="D935" s="98"/>
      <c r="E935" s="99"/>
      <c r="G935" s="100"/>
      <c r="O935" s="101"/>
      <c r="P935" s="102"/>
    </row>
    <row r="936" spans="4:16" ht="15.75" customHeight="1">
      <c r="D936" s="98"/>
      <c r="E936" s="99"/>
      <c r="G936" s="100"/>
      <c r="O936" s="101"/>
      <c r="P936" s="102"/>
    </row>
    <row r="937" spans="4:16" ht="15.75" customHeight="1">
      <c r="D937" s="98"/>
      <c r="E937" s="99"/>
      <c r="G937" s="100"/>
      <c r="O937" s="101"/>
      <c r="P937" s="102"/>
    </row>
    <row r="938" spans="4:16" ht="15.75" customHeight="1">
      <c r="D938" s="98"/>
      <c r="E938" s="99"/>
      <c r="G938" s="100"/>
      <c r="O938" s="101"/>
      <c r="P938" s="102"/>
    </row>
    <row r="939" spans="4:16" ht="15.75" customHeight="1">
      <c r="D939" s="98"/>
      <c r="E939" s="99"/>
      <c r="G939" s="100"/>
      <c r="O939" s="101"/>
      <c r="P939" s="102"/>
    </row>
    <row r="940" spans="4:16" ht="15.75" customHeight="1">
      <c r="D940" s="98"/>
      <c r="E940" s="99"/>
      <c r="G940" s="100"/>
      <c r="O940" s="101"/>
      <c r="P940" s="102"/>
    </row>
    <row r="941" spans="4:16" ht="15.75" customHeight="1">
      <c r="D941" s="98"/>
      <c r="E941" s="99"/>
      <c r="G941" s="100"/>
      <c r="O941" s="101"/>
      <c r="P941" s="102"/>
    </row>
    <row r="942" spans="4:16" ht="15.75" customHeight="1">
      <c r="D942" s="98"/>
      <c r="E942" s="99"/>
      <c r="G942" s="100"/>
      <c r="O942" s="101"/>
      <c r="P942" s="102"/>
    </row>
    <row r="943" spans="4:16" ht="15.75" customHeight="1">
      <c r="D943" s="98"/>
      <c r="E943" s="99"/>
      <c r="G943" s="100"/>
      <c r="O943" s="101"/>
      <c r="P943" s="102"/>
    </row>
    <row r="944" spans="4:16" ht="15.75" customHeight="1">
      <c r="D944" s="98"/>
      <c r="E944" s="99"/>
      <c r="G944" s="100"/>
      <c r="O944" s="101"/>
      <c r="P944" s="102"/>
    </row>
    <row r="945" spans="4:16" ht="15.75" customHeight="1">
      <c r="D945" s="98"/>
      <c r="E945" s="99"/>
      <c r="G945" s="100"/>
      <c r="O945" s="101"/>
      <c r="P945" s="102"/>
    </row>
    <row r="946" spans="4:16" ht="15.75" customHeight="1">
      <c r="D946" s="98"/>
      <c r="E946" s="99"/>
      <c r="G946" s="100"/>
      <c r="O946" s="101"/>
      <c r="P946" s="102"/>
    </row>
    <row r="947" spans="4:16" ht="15.75" customHeight="1">
      <c r="D947" s="98"/>
      <c r="E947" s="99"/>
      <c r="G947" s="100"/>
      <c r="O947" s="101"/>
      <c r="P947" s="102"/>
    </row>
    <row r="948" spans="4:16" ht="15.75" customHeight="1">
      <c r="D948" s="98"/>
      <c r="E948" s="99"/>
      <c r="G948" s="100"/>
      <c r="O948" s="101"/>
      <c r="P948" s="102"/>
    </row>
    <row r="949" spans="4:16" ht="15.75" customHeight="1">
      <c r="D949" s="98"/>
      <c r="E949" s="99"/>
      <c r="G949" s="100"/>
      <c r="O949" s="101"/>
      <c r="P949" s="102"/>
    </row>
    <row r="950" spans="4:16" ht="15.75" customHeight="1">
      <c r="D950" s="98"/>
      <c r="E950" s="99"/>
      <c r="G950" s="100"/>
      <c r="O950" s="101"/>
      <c r="P950" s="102"/>
    </row>
    <row r="951" spans="4:16" ht="15.75" customHeight="1">
      <c r="D951" s="98"/>
      <c r="E951" s="99"/>
      <c r="G951" s="100"/>
      <c r="O951" s="101"/>
      <c r="P951" s="102"/>
    </row>
    <row r="952" spans="4:16" ht="15.75" customHeight="1">
      <c r="D952" s="98"/>
      <c r="E952" s="99"/>
      <c r="G952" s="100"/>
      <c r="O952" s="101"/>
      <c r="P952" s="102"/>
    </row>
    <row r="953" spans="4:16" ht="15.75" customHeight="1">
      <c r="D953" s="98"/>
      <c r="E953" s="99"/>
      <c r="G953" s="100"/>
      <c r="O953" s="101"/>
      <c r="P953" s="102"/>
    </row>
    <row r="954" spans="4:16" ht="15.75" customHeight="1">
      <c r="D954" s="98"/>
      <c r="E954" s="99"/>
      <c r="G954" s="100"/>
      <c r="O954" s="101"/>
      <c r="P954" s="102"/>
    </row>
    <row r="955" spans="4:16" ht="15.75" customHeight="1">
      <c r="D955" s="98"/>
      <c r="E955" s="99"/>
      <c r="G955" s="100"/>
      <c r="O955" s="101"/>
      <c r="P955" s="102"/>
    </row>
    <row r="956" spans="4:16" ht="15.75" customHeight="1">
      <c r="D956" s="98"/>
      <c r="E956" s="99"/>
      <c r="G956" s="100"/>
      <c r="O956" s="101"/>
      <c r="P956" s="102"/>
    </row>
    <row r="957" spans="4:16" ht="15.75" customHeight="1">
      <c r="D957" s="98"/>
      <c r="E957" s="99"/>
      <c r="G957" s="100"/>
      <c r="O957" s="101"/>
      <c r="P957" s="102"/>
    </row>
    <row r="958" spans="4:16" ht="15.75" customHeight="1">
      <c r="D958" s="98"/>
      <c r="E958" s="99"/>
      <c r="G958" s="100"/>
      <c r="O958" s="101"/>
      <c r="P958" s="102"/>
    </row>
    <row r="959" spans="4:16" ht="15.75" customHeight="1">
      <c r="D959" s="98"/>
      <c r="E959" s="99"/>
      <c r="G959" s="100"/>
      <c r="O959" s="101"/>
      <c r="P959" s="102"/>
    </row>
    <row r="960" spans="4:16" ht="15.75" customHeight="1">
      <c r="D960" s="98"/>
      <c r="E960" s="99"/>
      <c r="G960" s="100"/>
      <c r="O960" s="101"/>
      <c r="P960" s="102"/>
    </row>
    <row r="961" spans="4:16" ht="15.75" customHeight="1">
      <c r="D961" s="98"/>
      <c r="E961" s="99"/>
      <c r="G961" s="100"/>
      <c r="O961" s="101"/>
      <c r="P961" s="102"/>
    </row>
    <row r="962" spans="4:16" ht="15.75" customHeight="1">
      <c r="D962" s="98"/>
      <c r="E962" s="99"/>
      <c r="G962" s="100"/>
      <c r="O962" s="101"/>
      <c r="P962" s="102"/>
    </row>
    <row r="963" spans="4:16" ht="15.75" customHeight="1">
      <c r="D963" s="98"/>
      <c r="E963" s="99"/>
      <c r="G963" s="100"/>
      <c r="O963" s="101"/>
      <c r="P963" s="102"/>
    </row>
    <row r="964" spans="4:16" ht="15.75" customHeight="1">
      <c r="D964" s="98"/>
      <c r="E964" s="99"/>
      <c r="G964" s="100"/>
      <c r="O964" s="101"/>
      <c r="P964" s="102"/>
    </row>
    <row r="965" spans="4:16" ht="15.75" customHeight="1">
      <c r="D965" s="98"/>
      <c r="E965" s="99"/>
      <c r="G965" s="100"/>
      <c r="O965" s="101"/>
      <c r="P965" s="102"/>
    </row>
    <row r="966" spans="4:16" ht="15.75" customHeight="1">
      <c r="D966" s="98"/>
      <c r="E966" s="99"/>
      <c r="G966" s="100"/>
      <c r="O966" s="101"/>
      <c r="P966" s="102"/>
    </row>
    <row r="967" spans="4:16" ht="15.75" customHeight="1">
      <c r="D967" s="98"/>
      <c r="E967" s="99"/>
      <c r="G967" s="100"/>
      <c r="O967" s="101"/>
      <c r="P967" s="102"/>
    </row>
    <row r="968" spans="4:16" ht="15.75" customHeight="1">
      <c r="D968" s="98"/>
      <c r="E968" s="99"/>
      <c r="G968" s="100"/>
      <c r="O968" s="101"/>
      <c r="P968" s="102"/>
    </row>
    <row r="969" spans="4:16" ht="15.75" customHeight="1">
      <c r="D969" s="98"/>
      <c r="E969" s="99"/>
      <c r="G969" s="100"/>
      <c r="O969" s="101"/>
      <c r="P969" s="102"/>
    </row>
    <row r="970" spans="4:16" ht="15.75" customHeight="1">
      <c r="D970" s="98"/>
      <c r="E970" s="99"/>
      <c r="G970" s="100"/>
      <c r="O970" s="101"/>
      <c r="P970" s="102"/>
    </row>
    <row r="971" spans="4:16" ht="15.75" customHeight="1">
      <c r="D971" s="98"/>
      <c r="E971" s="99"/>
      <c r="G971" s="100"/>
      <c r="O971" s="101"/>
      <c r="P971" s="102"/>
    </row>
    <row r="972" spans="4:16" ht="15.75" customHeight="1">
      <c r="D972" s="98"/>
      <c r="E972" s="99"/>
      <c r="G972" s="100"/>
      <c r="O972" s="101"/>
      <c r="P972" s="102"/>
    </row>
    <row r="973" spans="4:16" ht="15.75" customHeight="1">
      <c r="D973" s="98"/>
      <c r="E973" s="99"/>
      <c r="G973" s="100"/>
      <c r="O973" s="101"/>
      <c r="P973" s="102"/>
    </row>
    <row r="974" spans="4:16" ht="15.75" customHeight="1">
      <c r="D974" s="98"/>
      <c r="E974" s="99"/>
      <c r="G974" s="100"/>
      <c r="O974" s="101"/>
      <c r="P974" s="102"/>
    </row>
    <row r="975" spans="4:16" ht="15.75" customHeight="1">
      <c r="D975" s="98"/>
      <c r="E975" s="99"/>
      <c r="G975" s="100"/>
      <c r="O975" s="101"/>
      <c r="P975" s="102"/>
    </row>
    <row r="976" spans="4:16" ht="15.75" customHeight="1">
      <c r="D976" s="98"/>
      <c r="E976" s="99"/>
      <c r="G976" s="100"/>
      <c r="O976" s="101"/>
      <c r="P976" s="102"/>
    </row>
    <row r="977" spans="4:16" ht="15.75" customHeight="1">
      <c r="D977" s="98"/>
      <c r="E977" s="99"/>
      <c r="G977" s="100"/>
      <c r="O977" s="101"/>
      <c r="P977" s="102"/>
    </row>
    <row r="978" spans="4:16" ht="15.75" customHeight="1">
      <c r="D978" s="98"/>
      <c r="E978" s="99"/>
      <c r="G978" s="100"/>
      <c r="O978" s="101"/>
      <c r="P978" s="102"/>
    </row>
    <row r="979" spans="4:16" ht="15.75" customHeight="1">
      <c r="D979" s="98"/>
      <c r="E979" s="99"/>
      <c r="G979" s="100"/>
      <c r="O979" s="101"/>
      <c r="P979" s="102"/>
    </row>
    <row r="980" spans="4:16" ht="15.75" customHeight="1">
      <c r="D980" s="98"/>
      <c r="E980" s="99"/>
      <c r="G980" s="100"/>
      <c r="O980" s="101"/>
      <c r="P980" s="102"/>
    </row>
    <row r="981" spans="4:16" ht="15.75" customHeight="1">
      <c r="D981" s="98"/>
      <c r="E981" s="99"/>
      <c r="G981" s="100"/>
      <c r="O981" s="101"/>
      <c r="P981" s="102"/>
    </row>
    <row r="982" spans="4:16" ht="15.75" customHeight="1">
      <c r="D982" s="98"/>
      <c r="E982" s="99"/>
      <c r="G982" s="100"/>
      <c r="O982" s="101"/>
      <c r="P982" s="102"/>
    </row>
    <row r="983" spans="4:16" ht="15.75" customHeight="1">
      <c r="D983" s="98"/>
      <c r="E983" s="99"/>
      <c r="G983" s="100"/>
      <c r="O983" s="101"/>
      <c r="P983" s="102"/>
    </row>
    <row r="984" spans="4:16" ht="15.75" customHeight="1">
      <c r="D984" s="98"/>
      <c r="E984" s="99"/>
      <c r="G984" s="100"/>
      <c r="O984" s="101"/>
      <c r="P984" s="102"/>
    </row>
    <row r="985" spans="4:16" ht="15.75" customHeight="1">
      <c r="D985" s="98"/>
      <c r="E985" s="99"/>
      <c r="G985" s="100"/>
      <c r="O985" s="101"/>
      <c r="P985" s="102"/>
    </row>
    <row r="986" spans="4:16" ht="15.75" customHeight="1">
      <c r="D986" s="98"/>
      <c r="E986" s="99"/>
      <c r="G986" s="100"/>
      <c r="O986" s="101"/>
      <c r="P986" s="102"/>
    </row>
    <row r="987" spans="4:16" ht="15.75" customHeight="1">
      <c r="D987" s="98"/>
      <c r="E987" s="99"/>
      <c r="G987" s="100"/>
      <c r="O987" s="101"/>
      <c r="P987" s="102"/>
    </row>
    <row r="988" spans="4:16" ht="15.75" customHeight="1">
      <c r="D988" s="98"/>
      <c r="E988" s="99"/>
      <c r="G988" s="100"/>
      <c r="O988" s="101"/>
      <c r="P988" s="102"/>
    </row>
    <row r="989" spans="4:16" ht="15.75" customHeight="1">
      <c r="D989" s="98"/>
      <c r="E989" s="99"/>
      <c r="G989" s="100"/>
      <c r="O989" s="101"/>
      <c r="P989" s="102"/>
    </row>
    <row r="990" spans="4:16" ht="15.75" customHeight="1">
      <c r="D990" s="98"/>
      <c r="E990" s="99"/>
      <c r="G990" s="100"/>
      <c r="O990" s="101"/>
      <c r="P990" s="102"/>
    </row>
    <row r="991" spans="4:16" ht="15.75" customHeight="1">
      <c r="D991" s="98"/>
      <c r="E991" s="99"/>
      <c r="G991" s="100"/>
      <c r="O991" s="101"/>
      <c r="P991" s="102"/>
    </row>
    <row r="992" spans="4:16" ht="15.75" customHeight="1">
      <c r="D992" s="98"/>
      <c r="E992" s="99"/>
      <c r="G992" s="100"/>
      <c r="O992" s="101"/>
      <c r="P992" s="102"/>
    </row>
    <row r="993" spans="4:16" ht="15.75" customHeight="1">
      <c r="D993" s="98"/>
      <c r="E993" s="99"/>
      <c r="G993" s="100"/>
      <c r="O993" s="101"/>
      <c r="P993" s="102"/>
    </row>
    <row r="994" spans="4:16" ht="15.75" customHeight="1">
      <c r="D994" s="98"/>
      <c r="E994" s="99"/>
      <c r="G994" s="100"/>
      <c r="O994" s="101"/>
      <c r="P994" s="102"/>
    </row>
    <row r="995" spans="4:16" ht="15.75" customHeight="1">
      <c r="D995" s="98"/>
      <c r="E995" s="99"/>
      <c r="G995" s="100"/>
      <c r="O995" s="101"/>
      <c r="P995" s="102"/>
    </row>
    <row r="996" spans="4:16" ht="15.75" customHeight="1">
      <c r="D996" s="98"/>
      <c r="E996" s="99"/>
      <c r="G996" s="100"/>
      <c r="O996" s="101"/>
      <c r="P996" s="102"/>
    </row>
    <row r="997" spans="4:16" ht="15.75" customHeight="1">
      <c r="D997" s="98"/>
      <c r="E997" s="99"/>
      <c r="G997" s="100"/>
      <c r="O997" s="101"/>
      <c r="P997" s="102"/>
    </row>
    <row r="998" spans="4:16" ht="15.75" customHeight="1">
      <c r="D998" s="98"/>
      <c r="E998" s="99"/>
      <c r="G998" s="100"/>
      <c r="O998" s="101"/>
      <c r="P998" s="102"/>
    </row>
    <row r="999" spans="4:16" ht="15.75" customHeight="1">
      <c r="D999" s="98"/>
      <c r="E999" s="99"/>
      <c r="G999" s="100"/>
      <c r="O999" s="101"/>
      <c r="P999" s="102"/>
    </row>
    <row r="1000" spans="4:16" ht="15.75" customHeight="1">
      <c r="D1000" s="98"/>
      <c r="E1000" s="99"/>
      <c r="G1000" s="100"/>
      <c r="O1000" s="101"/>
      <c r="P1000" s="102"/>
    </row>
    <row r="1001" spans="4:16" ht="15.75" customHeight="1">
      <c r="D1001" s="98"/>
      <c r="E1001" s="99"/>
      <c r="G1001" s="100"/>
      <c r="O1001" s="101"/>
      <c r="P1001" s="102"/>
    </row>
    <row r="1002" spans="4:16" ht="15.75" customHeight="1">
      <c r="D1002" s="98"/>
      <c r="E1002" s="99"/>
      <c r="G1002" s="100"/>
      <c r="O1002" s="101"/>
      <c r="P1002" s="102"/>
    </row>
    <row r="1003" spans="4:16" ht="15.75" customHeight="1">
      <c r="D1003" s="98"/>
      <c r="E1003" s="99"/>
      <c r="G1003" s="100"/>
      <c r="O1003" s="101"/>
      <c r="P1003" s="102"/>
    </row>
    <row r="1004" spans="4:16" ht="15.75" customHeight="1">
      <c r="D1004" s="98"/>
      <c r="E1004" s="99"/>
      <c r="G1004" s="100"/>
      <c r="O1004" s="101"/>
      <c r="P1004" s="102"/>
    </row>
  </sheetData>
  <mergeCells count="1">
    <mergeCell ref="A1:Q1"/>
  </mergeCells>
  <dataValidations count="2">
    <dataValidation type="list" allowBlank="1" showErrorMessage="1" sqref="J3:J219">
      <formula1>"Em andamento,Prorrogada,Nova"</formula1>
    </dataValidation>
    <dataValidation type="list" allowBlank="1" showErrorMessage="1" sqref="B3:B219">
      <formula1>"GEAF,NUINF,GRH,GAE,ASCOM,UNAC,GECIT,GEP,SUBPI"</formula1>
    </dataValidation>
  </dataValidations>
  <pageMargins left="0.78740157499999996" right="0.78740157499999996" top="0.511811024" bottom="0.511811024" header="0" footer="0"/>
  <pageSetup paperSize="9" fitToHeight="0" orientation="landscape"/>
  <legacyDrawing r:id="rId1"/>
  <extLst>
    <ext xmlns:x14="http://schemas.microsoft.com/office/spreadsheetml/2009/9/main" uri="{CCE6A557-97BC-4b89-ADB6-D9C93CAAB3DF}">
      <x14:dataValidations xmlns:xm="http://schemas.microsoft.com/office/excel/2006/main" count="2">
        <x14:dataValidation type="list" allowBlank="1" showErrorMessage="1">
          <x14:formula1>
            <xm:f>'Não mexer'!$A1:$H1</xm:f>
          </x14:formula1>
          <xm:sqref>K3:K219</xm:sqref>
        </x14:dataValidation>
        <x14:dataValidation type="list" allowBlank="1" showErrorMessage="1">
          <x14:formula1>
            <xm:f>#REF!</xm:f>
          </x14:formula1>
          <xm:sqref>O3:O219</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1020"/>
  <sheetViews>
    <sheetView workbookViewId="0">
      <pane xSplit="4" ySplit="1" topLeftCell="E2" activePane="bottomRight" state="frozen"/>
      <selection pane="topRight" activeCell="E1" sqref="E1"/>
      <selection pane="bottomLeft" activeCell="A2" sqref="A2"/>
      <selection pane="bottomRight" activeCell="E2" sqref="E2"/>
    </sheetView>
  </sheetViews>
  <sheetFormatPr defaultColWidth="14.42578125" defaultRowHeight="15" customHeight="1"/>
  <cols>
    <col min="1" max="1" width="13" customWidth="1"/>
    <col min="2" max="2" width="14.42578125" customWidth="1"/>
    <col min="3" max="3" width="21" customWidth="1"/>
    <col min="4" max="4" width="107.5703125" customWidth="1"/>
    <col min="5" max="5" width="26.5703125" customWidth="1"/>
    <col min="6" max="6" width="14.85546875" customWidth="1"/>
    <col min="7" max="7" width="14.42578125" customWidth="1"/>
    <col min="8" max="8" width="16.28515625" customWidth="1"/>
    <col min="9" max="9" width="15.42578125" customWidth="1"/>
    <col min="10" max="10" width="32" customWidth="1"/>
    <col min="11" max="11" width="34" customWidth="1"/>
    <col min="12" max="12" width="15.7109375" customWidth="1"/>
    <col min="13" max="13" width="16.85546875" customWidth="1"/>
    <col min="14" max="14" width="15.7109375" customWidth="1"/>
    <col min="15" max="15" width="15.5703125" customWidth="1"/>
    <col min="16" max="16" width="46" customWidth="1"/>
    <col min="17" max="26" width="8.7109375" customWidth="1"/>
  </cols>
  <sheetData>
    <row r="1" spans="1:16" ht="51">
      <c r="A1" s="105" t="s">
        <v>1</v>
      </c>
      <c r="B1" s="106" t="s">
        <v>2</v>
      </c>
      <c r="C1" s="106" t="s">
        <v>3</v>
      </c>
      <c r="D1" s="105" t="s">
        <v>4</v>
      </c>
      <c r="E1" s="106" t="s">
        <v>5</v>
      </c>
      <c r="F1" s="106" t="s">
        <v>6</v>
      </c>
      <c r="G1" s="106" t="s">
        <v>7</v>
      </c>
      <c r="H1" s="106" t="s">
        <v>8</v>
      </c>
      <c r="I1" s="106" t="s">
        <v>9</v>
      </c>
      <c r="J1" s="106" t="s">
        <v>10</v>
      </c>
      <c r="K1" s="106" t="s">
        <v>11</v>
      </c>
      <c r="L1" s="106" t="s">
        <v>12</v>
      </c>
      <c r="M1" s="106" t="s">
        <v>13</v>
      </c>
      <c r="N1" s="106" t="s">
        <v>14</v>
      </c>
      <c r="O1" s="106" t="s">
        <v>811</v>
      </c>
      <c r="P1" s="106" t="s">
        <v>17</v>
      </c>
    </row>
    <row r="2" spans="1:16" ht="27">
      <c r="A2" s="107" t="s">
        <v>812</v>
      </c>
      <c r="B2" s="5" t="s">
        <v>111</v>
      </c>
      <c r="C2" s="5"/>
      <c r="D2" s="6" t="s">
        <v>415</v>
      </c>
      <c r="E2" s="7" t="s">
        <v>328</v>
      </c>
      <c r="F2" s="5">
        <v>12</v>
      </c>
      <c r="G2" s="31">
        <v>8561.65</v>
      </c>
      <c r="H2" s="31">
        <f>F2*G2</f>
        <v>102739.79999999999</v>
      </c>
      <c r="I2" s="31">
        <f>$G2*12</f>
        <v>102739.79999999999</v>
      </c>
      <c r="J2" s="15" t="s">
        <v>68</v>
      </c>
      <c r="K2" s="6" t="s">
        <v>69</v>
      </c>
      <c r="L2" s="17">
        <v>45658</v>
      </c>
      <c r="M2" s="17">
        <v>46022</v>
      </c>
      <c r="N2" s="11" t="s">
        <v>45</v>
      </c>
      <c r="O2" s="5"/>
      <c r="P2" s="14"/>
    </row>
    <row r="3" spans="1:16" ht="27">
      <c r="A3" s="107" t="s">
        <v>813</v>
      </c>
      <c r="B3" s="5" t="s">
        <v>111</v>
      </c>
      <c r="C3" s="5"/>
      <c r="D3" s="6" t="s">
        <v>418</v>
      </c>
      <c r="E3" s="7" t="s">
        <v>328</v>
      </c>
      <c r="F3" s="5">
        <v>12</v>
      </c>
      <c r="G3" s="38">
        <v>50986</v>
      </c>
      <c r="H3" s="40">
        <f t="shared" ref="H3:I3" si="0">$G3*12</f>
        <v>611832</v>
      </c>
      <c r="I3" s="40">
        <f t="shared" si="0"/>
        <v>611832</v>
      </c>
      <c r="J3" s="5" t="s">
        <v>107</v>
      </c>
      <c r="K3" s="20"/>
      <c r="L3" s="17">
        <v>45658</v>
      </c>
      <c r="M3" s="17">
        <v>46022</v>
      </c>
      <c r="N3" s="11" t="s">
        <v>45</v>
      </c>
      <c r="O3" s="5"/>
      <c r="P3" s="14"/>
    </row>
    <row r="4" spans="1:16" ht="27">
      <c r="A4" s="107" t="s">
        <v>814</v>
      </c>
      <c r="B4" s="5" t="s">
        <v>111</v>
      </c>
      <c r="C4" s="5"/>
      <c r="D4" s="6" t="s">
        <v>421</v>
      </c>
      <c r="E4" s="7" t="s">
        <v>328</v>
      </c>
      <c r="F4" s="5">
        <v>12</v>
      </c>
      <c r="G4" s="31">
        <v>965.91</v>
      </c>
      <c r="H4" s="40">
        <f t="shared" ref="H4:H5" si="1">$G4*12</f>
        <v>11590.92</v>
      </c>
      <c r="I4" s="40">
        <f t="shared" ref="I4:I8" si="2">G4*12</f>
        <v>11590.92</v>
      </c>
      <c r="J4" s="5" t="s">
        <v>107</v>
      </c>
      <c r="K4" s="20"/>
      <c r="L4" s="17">
        <v>45658</v>
      </c>
      <c r="M4" s="17">
        <v>46022</v>
      </c>
      <c r="N4" s="11" t="s">
        <v>45</v>
      </c>
      <c r="O4" s="5"/>
      <c r="P4" s="14"/>
    </row>
    <row r="5" spans="1:16" ht="27">
      <c r="A5" s="107" t="s">
        <v>815</v>
      </c>
      <c r="B5" s="5" t="s">
        <v>111</v>
      </c>
      <c r="C5" s="5"/>
      <c r="D5" s="6" t="s">
        <v>424</v>
      </c>
      <c r="E5" s="7" t="s">
        <v>328</v>
      </c>
      <c r="F5" s="5">
        <v>12</v>
      </c>
      <c r="G5" s="31">
        <v>166.37</v>
      </c>
      <c r="H5" s="40">
        <f t="shared" si="1"/>
        <v>1996.44</v>
      </c>
      <c r="I5" s="40">
        <f t="shared" si="2"/>
        <v>1996.44</v>
      </c>
      <c r="J5" s="5" t="s">
        <v>107</v>
      </c>
      <c r="K5" s="20"/>
      <c r="L5" s="17">
        <v>45658</v>
      </c>
      <c r="M5" s="17">
        <v>46022</v>
      </c>
      <c r="N5" s="11" t="s">
        <v>45</v>
      </c>
      <c r="O5" s="5"/>
      <c r="P5" s="14"/>
    </row>
    <row r="6" spans="1:16" ht="27">
      <c r="A6" s="107" t="s">
        <v>816</v>
      </c>
      <c r="B6" s="5" t="s">
        <v>111</v>
      </c>
      <c r="C6" s="5"/>
      <c r="D6" s="6" t="s">
        <v>427</v>
      </c>
      <c r="E6" s="7" t="s">
        <v>428</v>
      </c>
      <c r="F6" s="5">
        <v>12</v>
      </c>
      <c r="G6" s="31">
        <v>36242.19</v>
      </c>
      <c r="H6" s="40">
        <f t="shared" ref="H6:H7" si="3">G6*12</f>
        <v>434906.28</v>
      </c>
      <c r="I6" s="40">
        <f t="shared" si="2"/>
        <v>434906.28</v>
      </c>
      <c r="J6" s="5" t="s">
        <v>68</v>
      </c>
      <c r="K6" s="6" t="s">
        <v>69</v>
      </c>
      <c r="L6" s="17">
        <v>40542</v>
      </c>
      <c r="M6" s="17">
        <v>45959</v>
      </c>
      <c r="N6" s="11" t="s">
        <v>45</v>
      </c>
      <c r="O6" s="5"/>
      <c r="P6" s="14"/>
    </row>
    <row r="7" spans="1:16" ht="27">
      <c r="A7" s="107" t="s">
        <v>817</v>
      </c>
      <c r="B7" s="5" t="s">
        <v>111</v>
      </c>
      <c r="C7" s="5"/>
      <c r="D7" s="6" t="s">
        <v>431</v>
      </c>
      <c r="E7" s="7" t="s">
        <v>428</v>
      </c>
      <c r="F7" s="5">
        <v>12</v>
      </c>
      <c r="G7" s="31">
        <v>12020.68</v>
      </c>
      <c r="H7" s="40">
        <f t="shared" si="3"/>
        <v>144248.16</v>
      </c>
      <c r="I7" s="40">
        <f t="shared" si="2"/>
        <v>144248.16</v>
      </c>
      <c r="J7" s="5" t="s">
        <v>68</v>
      </c>
      <c r="K7" s="6" t="s">
        <v>69</v>
      </c>
      <c r="L7" s="17">
        <v>40542</v>
      </c>
      <c r="M7" s="17">
        <v>45705</v>
      </c>
      <c r="N7" s="11" t="s">
        <v>45</v>
      </c>
      <c r="O7" s="5"/>
      <c r="P7" s="14"/>
    </row>
    <row r="8" spans="1:16" ht="27">
      <c r="A8" s="107" t="s">
        <v>818</v>
      </c>
      <c r="B8" s="5" t="s">
        <v>111</v>
      </c>
      <c r="C8" s="5"/>
      <c r="D8" s="6" t="s">
        <v>434</v>
      </c>
      <c r="E8" s="7" t="s">
        <v>328</v>
      </c>
      <c r="F8" s="5">
        <v>12</v>
      </c>
      <c r="G8" s="31">
        <v>12004.14</v>
      </c>
      <c r="H8" s="40">
        <f>G8*F8</f>
        <v>144049.68</v>
      </c>
      <c r="I8" s="40">
        <f t="shared" si="2"/>
        <v>144049.68</v>
      </c>
      <c r="J8" s="5" t="s">
        <v>107</v>
      </c>
      <c r="K8" s="6" t="s">
        <v>69</v>
      </c>
      <c r="L8" s="17">
        <v>45658</v>
      </c>
      <c r="M8" s="17">
        <v>46022</v>
      </c>
      <c r="N8" s="11" t="s">
        <v>45</v>
      </c>
      <c r="O8" s="5"/>
      <c r="P8" s="14"/>
    </row>
    <row r="9" spans="1:16" ht="27">
      <c r="A9" s="107" t="s">
        <v>819</v>
      </c>
      <c r="B9" s="5" t="s">
        <v>111</v>
      </c>
      <c r="C9" s="5"/>
      <c r="D9" s="6" t="s">
        <v>469</v>
      </c>
      <c r="E9" s="7" t="s">
        <v>328</v>
      </c>
      <c r="F9" s="37">
        <v>12</v>
      </c>
      <c r="G9" s="47">
        <f>I9/F9</f>
        <v>2177.11</v>
      </c>
      <c r="H9" s="47">
        <f t="shared" ref="H9:I9" si="4">2177.11*12</f>
        <v>26125.32</v>
      </c>
      <c r="I9" s="47">
        <f t="shared" si="4"/>
        <v>26125.32</v>
      </c>
      <c r="J9" s="5" t="s">
        <v>107</v>
      </c>
      <c r="K9" s="6" t="s">
        <v>69</v>
      </c>
      <c r="L9" s="17">
        <v>44237</v>
      </c>
      <c r="M9" s="17">
        <v>46062</v>
      </c>
      <c r="N9" s="11" t="s">
        <v>45</v>
      </c>
      <c r="O9" s="5"/>
      <c r="P9" s="14"/>
    </row>
    <row r="10" spans="1:16" ht="27">
      <c r="A10" s="107" t="s">
        <v>820</v>
      </c>
      <c r="B10" s="5" t="s">
        <v>111</v>
      </c>
      <c r="C10" s="5"/>
      <c r="D10" s="43" t="s">
        <v>437</v>
      </c>
      <c r="E10" s="7" t="s">
        <v>438</v>
      </c>
      <c r="F10" s="5">
        <v>12</v>
      </c>
      <c r="G10" s="31">
        <f>H10/12</f>
        <v>228.33333333333334</v>
      </c>
      <c r="H10" s="44">
        <v>2740</v>
      </c>
      <c r="I10" s="44">
        <v>2740</v>
      </c>
      <c r="J10" s="5" t="s">
        <v>68</v>
      </c>
      <c r="K10" s="6" t="s">
        <v>69</v>
      </c>
      <c r="L10" s="17">
        <v>44126</v>
      </c>
      <c r="M10" s="17">
        <v>45951</v>
      </c>
      <c r="N10" s="11" t="s">
        <v>45</v>
      </c>
      <c r="O10" s="5"/>
      <c r="P10" s="14"/>
    </row>
    <row r="11" spans="1:16">
      <c r="A11" s="107" t="s">
        <v>821</v>
      </c>
      <c r="B11" s="5" t="s">
        <v>111</v>
      </c>
      <c r="C11" s="5"/>
      <c r="D11" s="6" t="s">
        <v>441</v>
      </c>
      <c r="E11" s="7" t="s">
        <v>438</v>
      </c>
      <c r="F11" s="15" t="s">
        <v>442</v>
      </c>
      <c r="G11" s="40">
        <v>38.92</v>
      </c>
      <c r="H11" s="31">
        <v>15879.36</v>
      </c>
      <c r="I11" s="9">
        <v>3000</v>
      </c>
      <c r="J11" s="5" t="s">
        <v>107</v>
      </c>
      <c r="K11" s="6"/>
      <c r="L11" s="17">
        <v>44781</v>
      </c>
      <c r="M11" s="17" t="s">
        <v>443</v>
      </c>
      <c r="N11" s="11" t="s">
        <v>45</v>
      </c>
      <c r="O11" s="5"/>
      <c r="P11" s="14"/>
    </row>
    <row r="12" spans="1:16" ht="27">
      <c r="A12" s="107" t="s">
        <v>822</v>
      </c>
      <c r="B12" s="5" t="s">
        <v>111</v>
      </c>
      <c r="C12" s="5"/>
      <c r="D12" s="6" t="s">
        <v>446</v>
      </c>
      <c r="E12" s="7" t="s">
        <v>328</v>
      </c>
      <c r="F12" s="5">
        <v>12</v>
      </c>
      <c r="G12" s="19">
        <v>30.54</v>
      </c>
      <c r="H12" s="31">
        <v>4200</v>
      </c>
      <c r="I12" s="40">
        <f>30.54*12</f>
        <v>366.48</v>
      </c>
      <c r="J12" s="5" t="s">
        <v>107</v>
      </c>
      <c r="K12" s="6"/>
      <c r="L12" s="17">
        <v>44735</v>
      </c>
      <c r="M12" s="17">
        <v>46560</v>
      </c>
      <c r="N12" s="11" t="s">
        <v>45</v>
      </c>
      <c r="O12" s="5"/>
      <c r="P12" s="14"/>
    </row>
    <row r="13" spans="1:16" ht="27">
      <c r="A13" s="107" t="s">
        <v>823</v>
      </c>
      <c r="B13" s="5" t="s">
        <v>111</v>
      </c>
      <c r="C13" s="5"/>
      <c r="D13" s="43" t="s">
        <v>449</v>
      </c>
      <c r="E13" s="7" t="s">
        <v>428</v>
      </c>
      <c r="F13" s="15">
        <v>24</v>
      </c>
      <c r="G13" s="31">
        <v>3430.61</v>
      </c>
      <c r="H13" s="31">
        <f>G13*24</f>
        <v>82334.64</v>
      </c>
      <c r="I13" s="40">
        <f t="shared" ref="I13:I15" si="5">G13*12</f>
        <v>41167.32</v>
      </c>
      <c r="J13" s="5" t="s">
        <v>68</v>
      </c>
      <c r="K13" s="20" t="s">
        <v>824</v>
      </c>
      <c r="L13" s="17">
        <v>45091</v>
      </c>
      <c r="M13" s="17">
        <v>45821</v>
      </c>
      <c r="N13" s="11" t="s">
        <v>45</v>
      </c>
      <c r="O13" s="5"/>
      <c r="P13" s="14"/>
    </row>
    <row r="14" spans="1:16" ht="40.5">
      <c r="A14" s="107" t="s">
        <v>825</v>
      </c>
      <c r="B14" s="5" t="s">
        <v>643</v>
      </c>
      <c r="C14" s="5"/>
      <c r="D14" s="43" t="s">
        <v>669</v>
      </c>
      <c r="E14" s="33" t="s">
        <v>670</v>
      </c>
      <c r="F14" s="5">
        <v>60</v>
      </c>
      <c r="G14" s="44">
        <v>3925.69</v>
      </c>
      <c r="H14" s="31">
        <f>G14*F14</f>
        <v>235541.4</v>
      </c>
      <c r="I14" s="40">
        <f t="shared" si="5"/>
        <v>47108.28</v>
      </c>
      <c r="J14" s="5" t="s">
        <v>22</v>
      </c>
      <c r="K14" s="6" t="s">
        <v>486</v>
      </c>
      <c r="L14" s="17">
        <v>45583</v>
      </c>
      <c r="M14" s="17">
        <v>47408</v>
      </c>
      <c r="N14" s="11" t="s">
        <v>671</v>
      </c>
      <c r="O14" s="5"/>
      <c r="P14" s="14"/>
    </row>
    <row r="15" spans="1:16" ht="27">
      <c r="A15" s="107" t="s">
        <v>826</v>
      </c>
      <c r="B15" s="15" t="s">
        <v>643</v>
      </c>
      <c r="C15" s="5"/>
      <c r="D15" s="78" t="s">
        <v>665</v>
      </c>
      <c r="E15" s="7" t="s">
        <v>328</v>
      </c>
      <c r="F15" s="15">
        <v>12</v>
      </c>
      <c r="G15" s="31">
        <v>7129.05</v>
      </c>
      <c r="H15" s="31">
        <f>$G15*12</f>
        <v>85548.6</v>
      </c>
      <c r="I15" s="31">
        <f t="shared" si="5"/>
        <v>85548.6</v>
      </c>
      <c r="J15" s="5" t="s">
        <v>107</v>
      </c>
      <c r="K15" s="6"/>
      <c r="L15" s="17">
        <v>44737</v>
      </c>
      <c r="M15" s="17">
        <v>46197</v>
      </c>
      <c r="N15" s="11" t="s">
        <v>666</v>
      </c>
      <c r="O15" s="5"/>
      <c r="P15" s="14"/>
    </row>
    <row r="16" spans="1:16" ht="27">
      <c r="A16" s="107" t="s">
        <v>827</v>
      </c>
      <c r="B16" s="15" t="s">
        <v>643</v>
      </c>
      <c r="C16" s="5"/>
      <c r="D16" s="108" t="s">
        <v>828</v>
      </c>
      <c r="E16" s="13" t="s">
        <v>21</v>
      </c>
      <c r="F16" s="15">
        <v>157</v>
      </c>
      <c r="G16" s="35">
        <v>12000</v>
      </c>
      <c r="H16" s="35">
        <f t="shared" ref="H16:H25" si="6">G16*F16</f>
        <v>1884000</v>
      </c>
      <c r="I16" s="35">
        <f t="shared" ref="I16:I25" si="7">G16*F16</f>
        <v>1884000</v>
      </c>
      <c r="J16" s="15" t="s">
        <v>22</v>
      </c>
      <c r="K16" s="6" t="s">
        <v>23</v>
      </c>
      <c r="L16" s="10">
        <v>45945</v>
      </c>
      <c r="M16" s="10">
        <v>45703</v>
      </c>
      <c r="N16" s="11" t="s">
        <v>56</v>
      </c>
      <c r="O16" s="5"/>
      <c r="P16" s="14"/>
    </row>
    <row r="17" spans="1:16" ht="27">
      <c r="A17" s="107" t="s">
        <v>829</v>
      </c>
      <c r="B17" s="15" t="s">
        <v>643</v>
      </c>
      <c r="C17" s="5"/>
      <c r="D17" s="108" t="s">
        <v>830</v>
      </c>
      <c r="E17" s="13" t="s">
        <v>21</v>
      </c>
      <c r="F17" s="15">
        <v>367</v>
      </c>
      <c r="G17" s="19">
        <v>1200</v>
      </c>
      <c r="H17" s="35">
        <f t="shared" si="6"/>
        <v>440400</v>
      </c>
      <c r="I17" s="35">
        <f t="shared" si="7"/>
        <v>440400</v>
      </c>
      <c r="J17" s="15" t="s">
        <v>22</v>
      </c>
      <c r="K17" s="6" t="s">
        <v>23</v>
      </c>
      <c r="L17" s="10">
        <v>45575</v>
      </c>
      <c r="M17" s="10">
        <v>45687</v>
      </c>
      <c r="N17" s="11" t="s">
        <v>52</v>
      </c>
      <c r="O17" s="5"/>
      <c r="P17" s="14"/>
    </row>
    <row r="18" spans="1:16" ht="27">
      <c r="A18" s="107" t="s">
        <v>831</v>
      </c>
      <c r="B18" s="15" t="s">
        <v>643</v>
      </c>
      <c r="C18" s="5"/>
      <c r="D18" s="108" t="s">
        <v>644</v>
      </c>
      <c r="E18" s="13" t="s">
        <v>21</v>
      </c>
      <c r="F18" s="5">
        <v>15</v>
      </c>
      <c r="G18" s="77">
        <v>15.1</v>
      </c>
      <c r="H18" s="35">
        <f t="shared" si="6"/>
        <v>226.5</v>
      </c>
      <c r="I18" s="35">
        <f t="shared" si="7"/>
        <v>226.5</v>
      </c>
      <c r="J18" s="15" t="s">
        <v>22</v>
      </c>
      <c r="K18" s="6" t="s">
        <v>23</v>
      </c>
      <c r="L18" s="10">
        <v>45658</v>
      </c>
      <c r="M18" s="10">
        <v>46022</v>
      </c>
      <c r="N18" s="11" t="s">
        <v>832</v>
      </c>
      <c r="O18" s="5"/>
      <c r="P18" s="14"/>
    </row>
    <row r="19" spans="1:16" ht="27">
      <c r="A19" s="107" t="s">
        <v>833</v>
      </c>
      <c r="B19" s="15" t="s">
        <v>643</v>
      </c>
      <c r="C19" s="5"/>
      <c r="D19" s="109" t="s">
        <v>647</v>
      </c>
      <c r="E19" s="13" t="s">
        <v>21</v>
      </c>
      <c r="F19" s="5">
        <v>15</v>
      </c>
      <c r="G19" s="77">
        <v>22.15</v>
      </c>
      <c r="H19" s="35">
        <f t="shared" si="6"/>
        <v>332.25</v>
      </c>
      <c r="I19" s="35">
        <f t="shared" si="7"/>
        <v>332.25</v>
      </c>
      <c r="J19" s="15" t="s">
        <v>22</v>
      </c>
      <c r="K19" s="6" t="s">
        <v>23</v>
      </c>
      <c r="L19" s="10">
        <v>45658</v>
      </c>
      <c r="M19" s="10">
        <v>46022</v>
      </c>
      <c r="N19" s="11" t="s">
        <v>832</v>
      </c>
      <c r="O19" s="5"/>
      <c r="P19" s="14"/>
    </row>
    <row r="20" spans="1:16" ht="27">
      <c r="A20" s="107" t="s">
        <v>834</v>
      </c>
      <c r="B20" s="15" t="s">
        <v>643</v>
      </c>
      <c r="C20" s="5"/>
      <c r="D20" s="109" t="s">
        <v>650</v>
      </c>
      <c r="E20" s="13" t="s">
        <v>21</v>
      </c>
      <c r="F20" s="5">
        <v>10</v>
      </c>
      <c r="G20" s="77">
        <v>67.95</v>
      </c>
      <c r="H20" s="35">
        <f t="shared" si="6"/>
        <v>679.5</v>
      </c>
      <c r="I20" s="35">
        <f t="shared" si="7"/>
        <v>679.5</v>
      </c>
      <c r="J20" s="15" t="s">
        <v>22</v>
      </c>
      <c r="K20" s="6" t="s">
        <v>23</v>
      </c>
      <c r="L20" s="10">
        <v>45658</v>
      </c>
      <c r="M20" s="10">
        <v>46022</v>
      </c>
      <c r="N20" s="11" t="s">
        <v>56</v>
      </c>
      <c r="O20" s="5"/>
      <c r="P20" s="14"/>
    </row>
    <row r="21" spans="1:16" ht="27">
      <c r="A21" s="107" t="s">
        <v>835</v>
      </c>
      <c r="B21" s="15" t="s">
        <v>643</v>
      </c>
      <c r="C21" s="5"/>
      <c r="D21" s="109" t="s">
        <v>653</v>
      </c>
      <c r="E21" s="13" t="s">
        <v>21</v>
      </c>
      <c r="F21" s="5">
        <v>25</v>
      </c>
      <c r="G21" s="77">
        <v>16.11</v>
      </c>
      <c r="H21" s="35">
        <f t="shared" si="6"/>
        <v>402.75</v>
      </c>
      <c r="I21" s="35">
        <f t="shared" si="7"/>
        <v>402.75</v>
      </c>
      <c r="J21" s="15" t="s">
        <v>22</v>
      </c>
      <c r="K21" s="6" t="s">
        <v>23</v>
      </c>
      <c r="L21" s="10">
        <v>45658</v>
      </c>
      <c r="M21" s="10">
        <v>46022</v>
      </c>
      <c r="N21" s="11" t="s">
        <v>832</v>
      </c>
      <c r="O21" s="5"/>
      <c r="P21" s="14"/>
    </row>
    <row r="22" spans="1:16" ht="27">
      <c r="A22" s="107" t="s">
        <v>836</v>
      </c>
      <c r="B22" s="15" t="s">
        <v>643</v>
      </c>
      <c r="C22" s="5"/>
      <c r="D22" s="109" t="s">
        <v>656</v>
      </c>
      <c r="E22" s="13" t="s">
        <v>21</v>
      </c>
      <c r="F22" s="5">
        <v>7</v>
      </c>
      <c r="G22" s="77">
        <v>26</v>
      </c>
      <c r="H22" s="35">
        <f t="shared" si="6"/>
        <v>182</v>
      </c>
      <c r="I22" s="35">
        <f t="shared" si="7"/>
        <v>182</v>
      </c>
      <c r="J22" s="15" t="s">
        <v>22</v>
      </c>
      <c r="K22" s="6" t="s">
        <v>23</v>
      </c>
      <c r="L22" s="10">
        <v>45658</v>
      </c>
      <c r="M22" s="10">
        <v>46022</v>
      </c>
      <c r="N22" s="11" t="s">
        <v>832</v>
      </c>
      <c r="O22" s="5"/>
      <c r="P22" s="14"/>
    </row>
    <row r="23" spans="1:16" ht="27">
      <c r="A23" s="107" t="s">
        <v>837</v>
      </c>
      <c r="B23" s="15" t="s">
        <v>643</v>
      </c>
      <c r="C23" s="5"/>
      <c r="D23" s="109" t="s">
        <v>659</v>
      </c>
      <c r="E23" s="13" t="s">
        <v>21</v>
      </c>
      <c r="F23" s="5">
        <v>7</v>
      </c>
      <c r="G23" s="77">
        <v>24.65</v>
      </c>
      <c r="H23" s="35">
        <f t="shared" si="6"/>
        <v>172.54999999999998</v>
      </c>
      <c r="I23" s="35">
        <f t="shared" si="7"/>
        <v>172.54999999999998</v>
      </c>
      <c r="J23" s="15" t="s">
        <v>22</v>
      </c>
      <c r="K23" s="6" t="s">
        <v>23</v>
      </c>
      <c r="L23" s="10">
        <v>45658</v>
      </c>
      <c r="M23" s="10">
        <v>46022</v>
      </c>
      <c r="N23" s="11" t="s">
        <v>832</v>
      </c>
      <c r="O23" s="5"/>
      <c r="P23" s="14"/>
    </row>
    <row r="24" spans="1:16" ht="27">
      <c r="A24" s="107" t="s">
        <v>838</v>
      </c>
      <c r="B24" s="15" t="s">
        <v>643</v>
      </c>
      <c r="C24" s="5"/>
      <c r="D24" s="109" t="s">
        <v>662</v>
      </c>
      <c r="E24" s="13" t="s">
        <v>21</v>
      </c>
      <c r="F24" s="5">
        <v>10</v>
      </c>
      <c r="G24" s="77">
        <v>16.5</v>
      </c>
      <c r="H24" s="35">
        <f t="shared" si="6"/>
        <v>165</v>
      </c>
      <c r="I24" s="35">
        <f t="shared" si="7"/>
        <v>165</v>
      </c>
      <c r="J24" s="15" t="s">
        <v>22</v>
      </c>
      <c r="K24" s="6" t="s">
        <v>23</v>
      </c>
      <c r="L24" s="10">
        <v>45658</v>
      </c>
      <c r="M24" s="10">
        <v>46022</v>
      </c>
      <c r="N24" s="11" t="s">
        <v>832</v>
      </c>
      <c r="O24" s="5"/>
      <c r="P24" s="14"/>
    </row>
    <row r="25" spans="1:16" ht="27">
      <c r="A25" s="107" t="s">
        <v>839</v>
      </c>
      <c r="B25" s="15" t="s">
        <v>643</v>
      </c>
      <c r="C25" s="5"/>
      <c r="D25" s="109" t="s">
        <v>840</v>
      </c>
      <c r="E25" s="13" t="s">
        <v>21</v>
      </c>
      <c r="F25" s="5">
        <v>5</v>
      </c>
      <c r="G25" s="110" t="s">
        <v>841</v>
      </c>
      <c r="H25" s="35">
        <f t="shared" si="6"/>
        <v>166265.65</v>
      </c>
      <c r="I25" s="35">
        <f t="shared" si="7"/>
        <v>166265.65</v>
      </c>
      <c r="J25" s="15" t="s">
        <v>22</v>
      </c>
      <c r="K25" s="6" t="s">
        <v>23</v>
      </c>
      <c r="L25" s="10">
        <v>45658</v>
      </c>
      <c r="M25" s="10">
        <v>46022</v>
      </c>
      <c r="N25" s="11" t="s">
        <v>52</v>
      </c>
      <c r="O25" s="5"/>
      <c r="P25" s="14"/>
    </row>
    <row r="26" spans="1:16" ht="27">
      <c r="A26" s="107" t="s">
        <v>842</v>
      </c>
      <c r="B26" s="5" t="s">
        <v>111</v>
      </c>
      <c r="C26" s="5"/>
      <c r="D26" s="34" t="s">
        <v>452</v>
      </c>
      <c r="E26" s="36" t="s">
        <v>428</v>
      </c>
      <c r="F26" s="37">
        <v>12</v>
      </c>
      <c r="G26" s="38">
        <f>H26/F26</f>
        <v>8736.65</v>
      </c>
      <c r="H26" s="45">
        <v>104839.8</v>
      </c>
      <c r="I26" s="45">
        <v>104839.8</v>
      </c>
      <c r="J26" s="5" t="s">
        <v>22</v>
      </c>
      <c r="K26" s="6" t="s">
        <v>23</v>
      </c>
      <c r="L26" s="17">
        <v>45550</v>
      </c>
      <c r="M26" s="17">
        <v>45914</v>
      </c>
      <c r="N26" s="11" t="s">
        <v>45</v>
      </c>
      <c r="O26" s="5"/>
      <c r="P26" s="14"/>
    </row>
    <row r="27" spans="1:16" ht="27">
      <c r="A27" s="107" t="s">
        <v>843</v>
      </c>
      <c r="B27" s="5" t="s">
        <v>111</v>
      </c>
      <c r="C27" s="5"/>
      <c r="D27" s="6" t="s">
        <v>455</v>
      </c>
      <c r="E27" s="7" t="s">
        <v>428</v>
      </c>
      <c r="F27" s="5">
        <v>12</v>
      </c>
      <c r="G27" s="31">
        <v>618.67999999999995</v>
      </c>
      <c r="H27" s="40">
        <f t="shared" ref="H27:I27" si="8">$G27*12</f>
        <v>7424.16</v>
      </c>
      <c r="I27" s="40">
        <f t="shared" si="8"/>
        <v>7424.16</v>
      </c>
      <c r="J27" s="5" t="s">
        <v>68</v>
      </c>
      <c r="K27" s="6" t="s">
        <v>69</v>
      </c>
      <c r="L27" s="46">
        <v>44832</v>
      </c>
      <c r="M27" s="46">
        <v>45927</v>
      </c>
      <c r="N27" s="11" t="s">
        <v>45</v>
      </c>
      <c r="O27" s="5"/>
      <c r="P27" s="14"/>
    </row>
    <row r="28" spans="1:16" ht="27">
      <c r="A28" s="107" t="s">
        <v>844</v>
      </c>
      <c r="B28" s="5" t="s">
        <v>111</v>
      </c>
      <c r="C28" s="5"/>
      <c r="D28" s="111" t="s">
        <v>341</v>
      </c>
      <c r="E28" s="112" t="s">
        <v>332</v>
      </c>
      <c r="F28" s="113">
        <v>24</v>
      </c>
      <c r="G28" s="114">
        <f>3336.24*3</f>
        <v>10008.719999999999</v>
      </c>
      <c r="H28" s="31">
        <f t="shared" ref="H28:H36" si="9">G28*F28</f>
        <v>240209.27999999997</v>
      </c>
      <c r="I28" s="31">
        <f t="shared" ref="I28:I36" si="10">G28*12</f>
        <v>120104.63999999998</v>
      </c>
      <c r="J28" s="5" t="s">
        <v>107</v>
      </c>
      <c r="K28" s="6"/>
      <c r="L28" s="17">
        <v>45345</v>
      </c>
      <c r="M28" s="17">
        <v>46075</v>
      </c>
      <c r="N28" s="11" t="s">
        <v>333</v>
      </c>
      <c r="O28" s="5"/>
      <c r="P28" s="14"/>
    </row>
    <row r="29" spans="1:16" ht="27">
      <c r="A29" s="107" t="s">
        <v>845</v>
      </c>
      <c r="B29" s="5" t="s">
        <v>111</v>
      </c>
      <c r="C29" s="5"/>
      <c r="D29" s="6" t="s">
        <v>337</v>
      </c>
      <c r="E29" s="7" t="s">
        <v>338</v>
      </c>
      <c r="F29" s="5">
        <v>12</v>
      </c>
      <c r="G29" s="31">
        <f>2202.5*2</f>
        <v>4405</v>
      </c>
      <c r="H29" s="31">
        <f t="shared" si="9"/>
        <v>52860</v>
      </c>
      <c r="I29" s="31">
        <f t="shared" si="10"/>
        <v>52860</v>
      </c>
      <c r="J29" s="5" t="s">
        <v>68</v>
      </c>
      <c r="K29" s="6" t="s">
        <v>69</v>
      </c>
      <c r="L29" s="17">
        <v>44662</v>
      </c>
      <c r="M29" s="17">
        <v>45759</v>
      </c>
      <c r="N29" s="11" t="s">
        <v>333</v>
      </c>
      <c r="O29" s="5"/>
      <c r="P29" s="14"/>
    </row>
    <row r="30" spans="1:16" ht="27">
      <c r="A30" s="107" t="s">
        <v>846</v>
      </c>
      <c r="B30" s="5" t="s">
        <v>111</v>
      </c>
      <c r="C30" s="5"/>
      <c r="D30" s="6" t="s">
        <v>341</v>
      </c>
      <c r="E30" s="7" t="s">
        <v>332</v>
      </c>
      <c r="F30" s="5">
        <v>24</v>
      </c>
      <c r="G30" s="31">
        <f>2252.72*3</f>
        <v>6758.16</v>
      </c>
      <c r="H30" s="31">
        <f t="shared" si="9"/>
        <v>162195.84</v>
      </c>
      <c r="I30" s="31">
        <f t="shared" si="10"/>
        <v>81097.919999999998</v>
      </c>
      <c r="J30" s="5" t="s">
        <v>68</v>
      </c>
      <c r="K30" s="6" t="s">
        <v>69</v>
      </c>
      <c r="L30" s="17">
        <v>45132</v>
      </c>
      <c r="M30" s="17">
        <v>45862</v>
      </c>
      <c r="N30" s="11" t="s">
        <v>333</v>
      </c>
      <c r="O30" s="5"/>
      <c r="P30" s="14"/>
    </row>
    <row r="31" spans="1:16" ht="15.75" customHeight="1">
      <c r="A31" s="107" t="s">
        <v>847</v>
      </c>
      <c r="B31" s="5" t="s">
        <v>111</v>
      </c>
      <c r="C31" s="5"/>
      <c r="D31" s="6" t="s">
        <v>337</v>
      </c>
      <c r="E31" s="7" t="s">
        <v>344</v>
      </c>
      <c r="F31" s="5">
        <v>24</v>
      </c>
      <c r="G31" s="31">
        <v>5246.4</v>
      </c>
      <c r="H31" s="31">
        <f t="shared" si="9"/>
        <v>125913.59999999999</v>
      </c>
      <c r="I31" s="31">
        <f t="shared" si="10"/>
        <v>62956.799999999996</v>
      </c>
      <c r="J31" s="5" t="s">
        <v>68</v>
      </c>
      <c r="K31" s="6" t="s">
        <v>69</v>
      </c>
      <c r="L31" s="17">
        <v>45163</v>
      </c>
      <c r="M31" s="17">
        <v>45893</v>
      </c>
      <c r="N31" s="11" t="s">
        <v>333</v>
      </c>
      <c r="O31" s="5"/>
      <c r="P31" s="14"/>
    </row>
    <row r="32" spans="1:16" ht="15.75" customHeight="1">
      <c r="A32" s="107" t="s">
        <v>848</v>
      </c>
      <c r="B32" s="5" t="s">
        <v>111</v>
      </c>
      <c r="C32" s="5"/>
      <c r="D32" s="6" t="s">
        <v>341</v>
      </c>
      <c r="E32" s="7" t="s">
        <v>347</v>
      </c>
      <c r="F32" s="5">
        <v>24</v>
      </c>
      <c r="G32" s="38">
        <f>2252.72*11</f>
        <v>24779.919999999998</v>
      </c>
      <c r="H32" s="31">
        <f t="shared" si="9"/>
        <v>594718.07999999996</v>
      </c>
      <c r="I32" s="31">
        <f t="shared" si="10"/>
        <v>297359.03999999998</v>
      </c>
      <c r="J32" s="5" t="s">
        <v>68</v>
      </c>
      <c r="K32" s="6" t="s">
        <v>69</v>
      </c>
      <c r="L32" s="17">
        <v>45150</v>
      </c>
      <c r="M32" s="17">
        <v>45880</v>
      </c>
      <c r="N32" s="11" t="s">
        <v>333</v>
      </c>
      <c r="O32" s="5"/>
      <c r="P32" s="14"/>
    </row>
    <row r="33" spans="1:16" ht="15.75" customHeight="1">
      <c r="A33" s="107" t="s">
        <v>849</v>
      </c>
      <c r="B33" s="5" t="s">
        <v>111</v>
      </c>
      <c r="C33" s="5"/>
      <c r="D33" s="6" t="s">
        <v>350</v>
      </c>
      <c r="E33" s="7" t="s">
        <v>344</v>
      </c>
      <c r="F33" s="5">
        <v>24</v>
      </c>
      <c r="G33" s="31">
        <v>3336.24</v>
      </c>
      <c r="H33" s="31">
        <f t="shared" si="9"/>
        <v>80069.759999999995</v>
      </c>
      <c r="I33" s="31">
        <f t="shared" si="10"/>
        <v>40034.879999999997</v>
      </c>
      <c r="J33" s="5" t="s">
        <v>68</v>
      </c>
      <c r="K33" s="6" t="s">
        <v>69</v>
      </c>
      <c r="L33" s="17">
        <v>45203</v>
      </c>
      <c r="M33" s="17">
        <v>45933</v>
      </c>
      <c r="N33" s="11" t="s">
        <v>333</v>
      </c>
      <c r="O33" s="5"/>
      <c r="P33" s="14"/>
    </row>
    <row r="34" spans="1:16" ht="15.75" customHeight="1">
      <c r="A34" s="107" t="s">
        <v>850</v>
      </c>
      <c r="B34" s="5" t="s">
        <v>111</v>
      </c>
      <c r="C34" s="5"/>
      <c r="D34" s="6" t="s">
        <v>341</v>
      </c>
      <c r="E34" s="7" t="s">
        <v>338</v>
      </c>
      <c r="F34" s="5">
        <v>24</v>
      </c>
      <c r="G34" s="31">
        <f>2252.72*2</f>
        <v>4505.4399999999996</v>
      </c>
      <c r="H34" s="31">
        <f t="shared" si="9"/>
        <v>108130.56</v>
      </c>
      <c r="I34" s="31">
        <f t="shared" si="10"/>
        <v>54065.279999999999</v>
      </c>
      <c r="J34" s="5" t="s">
        <v>107</v>
      </c>
      <c r="K34" s="6"/>
      <c r="L34" s="17">
        <v>45307</v>
      </c>
      <c r="M34" s="17">
        <v>46037</v>
      </c>
      <c r="N34" s="11" t="s">
        <v>333</v>
      </c>
      <c r="O34" s="5"/>
      <c r="P34" s="14"/>
    </row>
    <row r="35" spans="1:16" ht="15.75" customHeight="1">
      <c r="A35" s="107" t="s">
        <v>851</v>
      </c>
      <c r="B35" s="5" t="s">
        <v>111</v>
      </c>
      <c r="C35" s="5"/>
      <c r="D35" s="6" t="s">
        <v>341</v>
      </c>
      <c r="E35" s="7" t="s">
        <v>355</v>
      </c>
      <c r="F35" s="5">
        <v>24</v>
      </c>
      <c r="G35" s="31">
        <f>2252.72*6</f>
        <v>13516.32</v>
      </c>
      <c r="H35" s="31">
        <f t="shared" si="9"/>
        <v>324391.67999999999</v>
      </c>
      <c r="I35" s="31">
        <f t="shared" si="10"/>
        <v>162195.84</v>
      </c>
      <c r="J35" s="5" t="s">
        <v>107</v>
      </c>
      <c r="K35" s="6"/>
      <c r="L35" s="17">
        <v>45356</v>
      </c>
      <c r="M35" s="17">
        <v>46085</v>
      </c>
      <c r="N35" s="11" t="s">
        <v>333</v>
      </c>
      <c r="O35" s="5"/>
      <c r="P35" s="14"/>
    </row>
    <row r="36" spans="1:16" ht="15.75" customHeight="1">
      <c r="A36" s="107" t="s">
        <v>852</v>
      </c>
      <c r="B36" s="5" t="s">
        <v>111</v>
      </c>
      <c r="C36" s="5"/>
      <c r="D36" s="6" t="s">
        <v>341</v>
      </c>
      <c r="E36" s="7" t="s">
        <v>338</v>
      </c>
      <c r="F36" s="5">
        <v>24</v>
      </c>
      <c r="G36" s="31">
        <f>2252.72*2</f>
        <v>4505.4399999999996</v>
      </c>
      <c r="H36" s="31">
        <f t="shared" si="9"/>
        <v>108130.56</v>
      </c>
      <c r="I36" s="31">
        <f t="shared" si="10"/>
        <v>54065.279999999999</v>
      </c>
      <c r="J36" s="15" t="s">
        <v>107</v>
      </c>
      <c r="K36" s="6"/>
      <c r="L36" s="17">
        <v>45455</v>
      </c>
      <c r="M36" s="17">
        <v>46184</v>
      </c>
      <c r="N36" s="11" t="s">
        <v>333</v>
      </c>
      <c r="O36" s="5"/>
      <c r="P36" s="14"/>
    </row>
    <row r="37" spans="1:16" ht="15.75" customHeight="1">
      <c r="A37" s="107" t="s">
        <v>853</v>
      </c>
      <c r="B37" s="5" t="s">
        <v>111</v>
      </c>
      <c r="C37" s="5"/>
      <c r="D37" s="34" t="s">
        <v>327</v>
      </c>
      <c r="E37" s="7" t="s">
        <v>328</v>
      </c>
      <c r="F37" s="15">
        <v>12</v>
      </c>
      <c r="G37" s="19">
        <v>59062.16</v>
      </c>
      <c r="H37" s="19">
        <v>708745.98</v>
      </c>
      <c r="I37" s="35">
        <f>G37*11</f>
        <v>649683.76</v>
      </c>
      <c r="J37" s="5" t="s">
        <v>68</v>
      </c>
      <c r="K37" s="6" t="s">
        <v>69</v>
      </c>
      <c r="L37" s="17">
        <v>45237</v>
      </c>
      <c r="M37" s="17">
        <v>45968</v>
      </c>
      <c r="N37" s="11" t="s">
        <v>832</v>
      </c>
      <c r="O37" s="5"/>
      <c r="P37" s="14"/>
    </row>
    <row r="38" spans="1:16" ht="15.75" customHeight="1">
      <c r="A38" s="107" t="s">
        <v>854</v>
      </c>
      <c r="B38" s="5" t="s">
        <v>111</v>
      </c>
      <c r="C38" s="5"/>
      <c r="D38" s="6" t="s">
        <v>363</v>
      </c>
      <c r="E38" s="7" t="s">
        <v>364</v>
      </c>
      <c r="F38" s="5">
        <v>12</v>
      </c>
      <c r="G38" s="31">
        <v>8233.52</v>
      </c>
      <c r="H38" s="31">
        <f t="shared" ref="H38:H51" si="11">G38*F38</f>
        <v>98802.240000000005</v>
      </c>
      <c r="I38" s="40">
        <f t="shared" ref="I38:I40" si="12">F38*G38</f>
        <v>98802.240000000005</v>
      </c>
      <c r="J38" s="5" t="s">
        <v>68</v>
      </c>
      <c r="K38" s="6" t="s">
        <v>69</v>
      </c>
      <c r="L38" s="17">
        <v>44540</v>
      </c>
      <c r="M38" s="17">
        <v>46000</v>
      </c>
      <c r="N38" s="11" t="s">
        <v>365</v>
      </c>
      <c r="O38" s="5"/>
      <c r="P38" s="14"/>
    </row>
    <row r="39" spans="1:16" ht="15.75" customHeight="1">
      <c r="A39" s="107" t="s">
        <v>855</v>
      </c>
      <c r="B39" s="5" t="s">
        <v>111</v>
      </c>
      <c r="C39" s="5"/>
      <c r="D39" s="6" t="s">
        <v>368</v>
      </c>
      <c r="E39" s="7" t="s">
        <v>369</v>
      </c>
      <c r="F39" s="5">
        <v>12</v>
      </c>
      <c r="G39" s="31">
        <v>28835.43</v>
      </c>
      <c r="H39" s="31">
        <f t="shared" si="11"/>
        <v>346025.16000000003</v>
      </c>
      <c r="I39" s="40">
        <f t="shared" si="12"/>
        <v>346025.16000000003</v>
      </c>
      <c r="J39" s="5" t="s">
        <v>68</v>
      </c>
      <c r="K39" s="6" t="s">
        <v>69</v>
      </c>
      <c r="L39" s="17">
        <v>44399</v>
      </c>
      <c r="M39" s="17">
        <v>45859</v>
      </c>
      <c r="N39" s="11" t="s">
        <v>365</v>
      </c>
      <c r="O39" s="5"/>
      <c r="P39" s="14"/>
    </row>
    <row r="40" spans="1:16" ht="15.75" customHeight="1">
      <c r="A40" s="107" t="s">
        <v>856</v>
      </c>
      <c r="B40" s="5" t="s">
        <v>111</v>
      </c>
      <c r="C40" s="5"/>
      <c r="D40" s="6" t="s">
        <v>372</v>
      </c>
      <c r="E40" s="7" t="s">
        <v>364</v>
      </c>
      <c r="F40" s="5">
        <v>12</v>
      </c>
      <c r="G40" s="31">
        <v>8389.2999999999993</v>
      </c>
      <c r="H40" s="31">
        <f t="shared" si="11"/>
        <v>100671.59999999999</v>
      </c>
      <c r="I40" s="40">
        <f t="shared" si="12"/>
        <v>100671.59999999999</v>
      </c>
      <c r="J40" s="5" t="s">
        <v>22</v>
      </c>
      <c r="K40" s="6" t="s">
        <v>23</v>
      </c>
      <c r="L40" s="17">
        <v>45042</v>
      </c>
      <c r="M40" s="17">
        <v>45772</v>
      </c>
      <c r="N40" s="11" t="s">
        <v>365</v>
      </c>
      <c r="O40" s="5"/>
      <c r="P40" s="14"/>
    </row>
    <row r="41" spans="1:16" ht="15.75" customHeight="1">
      <c r="A41" s="107" t="s">
        <v>857</v>
      </c>
      <c r="B41" s="5" t="s">
        <v>111</v>
      </c>
      <c r="C41" s="5"/>
      <c r="D41" s="6" t="s">
        <v>375</v>
      </c>
      <c r="E41" s="7" t="s">
        <v>364</v>
      </c>
      <c r="F41" s="5">
        <v>24</v>
      </c>
      <c r="G41" s="31">
        <v>8389.2999999999993</v>
      </c>
      <c r="H41" s="31">
        <f t="shared" si="11"/>
        <v>201343.19999999998</v>
      </c>
      <c r="I41" s="40">
        <f t="shared" ref="I41:I49" si="13">G41*12</f>
        <v>100671.59999999999</v>
      </c>
      <c r="J41" s="5" t="s">
        <v>22</v>
      </c>
      <c r="K41" s="6" t="s">
        <v>23</v>
      </c>
      <c r="L41" s="17">
        <v>45042</v>
      </c>
      <c r="M41" s="17">
        <v>45772</v>
      </c>
      <c r="N41" s="11" t="s">
        <v>365</v>
      </c>
      <c r="O41" s="5"/>
      <c r="P41" s="14"/>
    </row>
    <row r="42" spans="1:16" ht="15.75" customHeight="1">
      <c r="A42" s="107" t="s">
        <v>858</v>
      </c>
      <c r="B42" s="5" t="s">
        <v>111</v>
      </c>
      <c r="C42" s="5"/>
      <c r="D42" s="6" t="s">
        <v>378</v>
      </c>
      <c r="E42" s="7" t="s">
        <v>379</v>
      </c>
      <c r="F42" s="5">
        <v>24</v>
      </c>
      <c r="G42" s="31">
        <v>97099.75</v>
      </c>
      <c r="H42" s="31">
        <f t="shared" si="11"/>
        <v>2330394</v>
      </c>
      <c r="I42" s="31">
        <f t="shared" si="13"/>
        <v>1165197</v>
      </c>
      <c r="J42" s="5" t="s">
        <v>107</v>
      </c>
      <c r="K42" s="6"/>
      <c r="L42" s="17">
        <v>45153</v>
      </c>
      <c r="M42" s="17">
        <v>45882</v>
      </c>
      <c r="N42" s="11" t="s">
        <v>365</v>
      </c>
      <c r="O42" s="5"/>
      <c r="P42" s="14"/>
    </row>
    <row r="43" spans="1:16" ht="15.75" customHeight="1">
      <c r="A43" s="107" t="s">
        <v>859</v>
      </c>
      <c r="B43" s="5" t="s">
        <v>111</v>
      </c>
      <c r="C43" s="5"/>
      <c r="D43" s="6" t="s">
        <v>382</v>
      </c>
      <c r="E43" s="7" t="s">
        <v>383</v>
      </c>
      <c r="F43" s="5">
        <v>24</v>
      </c>
      <c r="G43" s="31">
        <v>51964.61</v>
      </c>
      <c r="H43" s="31">
        <f t="shared" si="11"/>
        <v>1247150.6400000001</v>
      </c>
      <c r="I43" s="31">
        <f t="shared" si="13"/>
        <v>623575.32000000007</v>
      </c>
      <c r="J43" s="5" t="s">
        <v>107</v>
      </c>
      <c r="K43" s="6"/>
      <c r="L43" s="17">
        <v>45153</v>
      </c>
      <c r="M43" s="17">
        <v>45883</v>
      </c>
      <c r="N43" s="11" t="s">
        <v>365</v>
      </c>
      <c r="O43" s="5"/>
      <c r="P43" s="14"/>
    </row>
    <row r="44" spans="1:16" ht="15.75" customHeight="1">
      <c r="A44" s="107" t="s">
        <v>860</v>
      </c>
      <c r="B44" s="5" t="s">
        <v>111</v>
      </c>
      <c r="C44" s="5"/>
      <c r="D44" s="6" t="s">
        <v>363</v>
      </c>
      <c r="E44" s="7" t="s">
        <v>386</v>
      </c>
      <c r="F44" s="5">
        <v>24</v>
      </c>
      <c r="G44" s="31">
        <v>13317.99</v>
      </c>
      <c r="H44" s="31">
        <f t="shared" si="11"/>
        <v>319631.76</v>
      </c>
      <c r="I44" s="31">
        <f t="shared" si="13"/>
        <v>159815.88</v>
      </c>
      <c r="J44" s="5" t="s">
        <v>107</v>
      </c>
      <c r="K44" s="6"/>
      <c r="L44" s="17">
        <v>45153</v>
      </c>
      <c r="M44" s="17">
        <v>45883</v>
      </c>
      <c r="N44" s="11" t="s">
        <v>365</v>
      </c>
      <c r="O44" s="5"/>
      <c r="P44" s="14"/>
    </row>
    <row r="45" spans="1:16" ht="15.75" customHeight="1">
      <c r="A45" s="107" t="s">
        <v>861</v>
      </c>
      <c r="B45" s="5" t="s">
        <v>111</v>
      </c>
      <c r="C45" s="5"/>
      <c r="D45" s="6" t="s">
        <v>389</v>
      </c>
      <c r="E45" s="7" t="s">
        <v>383</v>
      </c>
      <c r="F45" s="5">
        <v>24</v>
      </c>
      <c r="G45" s="31">
        <v>55606.29</v>
      </c>
      <c r="H45" s="31">
        <f t="shared" si="11"/>
        <v>1334550.96</v>
      </c>
      <c r="I45" s="31">
        <f t="shared" si="13"/>
        <v>667275.48</v>
      </c>
      <c r="J45" s="5" t="s">
        <v>107</v>
      </c>
      <c r="K45" s="6"/>
      <c r="L45" s="17">
        <v>45218</v>
      </c>
      <c r="M45" s="17">
        <v>45948</v>
      </c>
      <c r="N45" s="11" t="s">
        <v>365</v>
      </c>
      <c r="O45" s="5"/>
      <c r="P45" s="14"/>
    </row>
    <row r="46" spans="1:16" ht="15.75" customHeight="1">
      <c r="A46" s="107" t="s">
        <v>862</v>
      </c>
      <c r="B46" s="5" t="s">
        <v>111</v>
      </c>
      <c r="C46" s="5"/>
      <c r="D46" s="6" t="s">
        <v>393</v>
      </c>
      <c r="E46" s="7" t="s">
        <v>394</v>
      </c>
      <c r="F46" s="5">
        <v>24</v>
      </c>
      <c r="G46" s="31">
        <v>53682.080000000002</v>
      </c>
      <c r="H46" s="31">
        <f t="shared" si="11"/>
        <v>1288369.92</v>
      </c>
      <c r="I46" s="31">
        <f t="shared" si="13"/>
        <v>644184.96</v>
      </c>
      <c r="J46" s="5" t="s">
        <v>22</v>
      </c>
      <c r="K46" s="6" t="s">
        <v>23</v>
      </c>
      <c r="L46" s="17"/>
      <c r="M46" s="17"/>
      <c r="N46" s="11" t="s">
        <v>365</v>
      </c>
      <c r="O46" s="5"/>
      <c r="P46" s="14"/>
    </row>
    <row r="47" spans="1:16" ht="15.75" customHeight="1">
      <c r="A47" s="107" t="s">
        <v>863</v>
      </c>
      <c r="B47" s="5" t="s">
        <v>111</v>
      </c>
      <c r="C47" s="5"/>
      <c r="D47" s="6" t="s">
        <v>397</v>
      </c>
      <c r="E47" s="7" t="s">
        <v>398</v>
      </c>
      <c r="F47" s="5">
        <v>24</v>
      </c>
      <c r="G47" s="31">
        <v>43203.34</v>
      </c>
      <c r="H47" s="31">
        <f t="shared" si="11"/>
        <v>1036880.1599999999</v>
      </c>
      <c r="I47" s="31">
        <f t="shared" si="13"/>
        <v>518440.07999999996</v>
      </c>
      <c r="J47" s="5" t="s">
        <v>22</v>
      </c>
      <c r="K47" s="6" t="s">
        <v>23</v>
      </c>
      <c r="L47" s="17"/>
      <c r="M47" s="17"/>
      <c r="N47" s="11" t="s">
        <v>365</v>
      </c>
      <c r="O47" s="5"/>
      <c r="P47" s="14"/>
    </row>
    <row r="48" spans="1:16" ht="15.75" customHeight="1">
      <c r="A48" s="107" t="s">
        <v>864</v>
      </c>
      <c r="B48" s="5" t="s">
        <v>111</v>
      </c>
      <c r="C48" s="5"/>
      <c r="D48" s="6" t="s">
        <v>401</v>
      </c>
      <c r="E48" s="7" t="s">
        <v>386</v>
      </c>
      <c r="F48" s="5">
        <v>24</v>
      </c>
      <c r="G48" s="31">
        <v>4581.8599999999997</v>
      </c>
      <c r="H48" s="31">
        <f t="shared" si="11"/>
        <v>109964.63999999998</v>
      </c>
      <c r="I48" s="31">
        <f t="shared" si="13"/>
        <v>54982.319999999992</v>
      </c>
      <c r="J48" s="5" t="s">
        <v>68</v>
      </c>
      <c r="K48" s="6" t="s">
        <v>69</v>
      </c>
      <c r="L48" s="17">
        <v>44652</v>
      </c>
      <c r="M48" s="17">
        <v>45747</v>
      </c>
      <c r="N48" s="11" t="s">
        <v>365</v>
      </c>
      <c r="O48" s="5"/>
      <c r="P48" s="14"/>
    </row>
    <row r="49" spans="1:16" ht="15.75" customHeight="1">
      <c r="A49" s="107" t="s">
        <v>865</v>
      </c>
      <c r="B49" s="5" t="s">
        <v>111</v>
      </c>
      <c r="C49" s="5"/>
      <c r="D49" s="6" t="s">
        <v>404</v>
      </c>
      <c r="E49" s="7" t="s">
        <v>405</v>
      </c>
      <c r="F49" s="5">
        <v>24</v>
      </c>
      <c r="G49" s="31">
        <v>4581.8599999999997</v>
      </c>
      <c r="H49" s="31">
        <f t="shared" si="11"/>
        <v>109964.63999999998</v>
      </c>
      <c r="I49" s="31">
        <f t="shared" si="13"/>
        <v>54982.319999999992</v>
      </c>
      <c r="J49" s="5" t="s">
        <v>68</v>
      </c>
      <c r="K49" s="6" t="s">
        <v>69</v>
      </c>
      <c r="L49" s="17">
        <v>44652</v>
      </c>
      <c r="M49" s="17">
        <v>45747</v>
      </c>
      <c r="N49" s="11" t="s">
        <v>365</v>
      </c>
      <c r="O49" s="5"/>
      <c r="P49" s="14"/>
    </row>
    <row r="50" spans="1:16" ht="15.75" customHeight="1">
      <c r="A50" s="107" t="s">
        <v>866</v>
      </c>
      <c r="B50" s="5" t="s">
        <v>111</v>
      </c>
      <c r="C50" s="5"/>
      <c r="D50" s="6" t="s">
        <v>408</v>
      </c>
      <c r="E50" s="7" t="s">
        <v>398</v>
      </c>
      <c r="F50" s="5">
        <v>12</v>
      </c>
      <c r="G50" s="31">
        <v>144208.78</v>
      </c>
      <c r="H50" s="31">
        <f t="shared" si="11"/>
        <v>1730505.3599999999</v>
      </c>
      <c r="I50" s="40">
        <f t="shared" ref="I50:I51" si="14">F50*G50</f>
        <v>1730505.3599999999</v>
      </c>
      <c r="J50" s="5" t="s">
        <v>22</v>
      </c>
      <c r="K50" s="6" t="s">
        <v>23</v>
      </c>
      <c r="L50" s="17"/>
      <c r="M50" s="17"/>
      <c r="N50" s="11" t="s">
        <v>365</v>
      </c>
      <c r="O50" s="5"/>
      <c r="P50" s="14"/>
    </row>
    <row r="51" spans="1:16" ht="15.75" customHeight="1">
      <c r="A51" s="107" t="s">
        <v>867</v>
      </c>
      <c r="B51" s="5" t="s">
        <v>111</v>
      </c>
      <c r="C51" s="5"/>
      <c r="D51" s="6" t="s">
        <v>411</v>
      </c>
      <c r="E51" s="7" t="s">
        <v>412</v>
      </c>
      <c r="F51" s="5">
        <v>12</v>
      </c>
      <c r="G51" s="31">
        <v>239149.35</v>
      </c>
      <c r="H51" s="31">
        <f t="shared" si="11"/>
        <v>2869792.2</v>
      </c>
      <c r="I51" s="40">
        <f t="shared" si="14"/>
        <v>2869792.2</v>
      </c>
      <c r="J51" s="5" t="s">
        <v>22</v>
      </c>
      <c r="K51" s="6" t="s">
        <v>23</v>
      </c>
      <c r="L51" s="17"/>
      <c r="M51" s="17"/>
      <c r="N51" s="11" t="s">
        <v>365</v>
      </c>
      <c r="O51" s="5"/>
      <c r="P51" s="14"/>
    </row>
    <row r="52" spans="1:16" ht="15.75" customHeight="1">
      <c r="A52" s="107" t="s">
        <v>868</v>
      </c>
      <c r="B52" s="5" t="s">
        <v>111</v>
      </c>
      <c r="C52" s="5"/>
      <c r="D52" s="6" t="s">
        <v>360</v>
      </c>
      <c r="E52" s="7" t="s">
        <v>44</v>
      </c>
      <c r="F52" s="5">
        <v>24</v>
      </c>
      <c r="G52" s="31">
        <f>H52/F52</f>
        <v>22638.916666666668</v>
      </c>
      <c r="H52" s="31">
        <v>543334</v>
      </c>
      <c r="I52" s="35"/>
      <c r="J52" s="5" t="s">
        <v>107</v>
      </c>
      <c r="K52" s="6"/>
      <c r="L52" s="17">
        <v>45418</v>
      </c>
      <c r="M52" s="17">
        <v>46147</v>
      </c>
      <c r="N52" s="11" t="s">
        <v>45</v>
      </c>
      <c r="O52" s="5"/>
      <c r="P52" s="14"/>
    </row>
    <row r="53" spans="1:16" ht="15.75" customHeight="1">
      <c r="A53" s="107" t="s">
        <v>869</v>
      </c>
      <c r="B53" s="5" t="s">
        <v>111</v>
      </c>
      <c r="C53" s="5"/>
      <c r="D53" s="6" t="s">
        <v>458</v>
      </c>
      <c r="E53" s="7" t="s">
        <v>459</v>
      </c>
      <c r="F53" s="15">
        <v>12</v>
      </c>
      <c r="G53" s="42">
        <v>1418.94</v>
      </c>
      <c r="H53" s="31">
        <v>46128</v>
      </c>
      <c r="I53" s="31">
        <f t="shared" ref="I53:I55" si="15">G53*12</f>
        <v>17027.28</v>
      </c>
      <c r="J53" s="5" t="s">
        <v>107</v>
      </c>
      <c r="K53" s="6"/>
      <c r="L53" s="17">
        <v>45125</v>
      </c>
      <c r="M53" s="17">
        <v>46039</v>
      </c>
      <c r="N53" s="11" t="s">
        <v>45</v>
      </c>
      <c r="O53" s="5"/>
      <c r="P53" s="14"/>
    </row>
    <row r="54" spans="1:16" ht="15.75" customHeight="1">
      <c r="A54" s="107" t="s">
        <v>870</v>
      </c>
      <c r="B54" s="5" t="s">
        <v>111</v>
      </c>
      <c r="C54" s="5"/>
      <c r="D54" s="6" t="s">
        <v>463</v>
      </c>
      <c r="E54" s="7" t="s">
        <v>459</v>
      </c>
      <c r="F54" s="15">
        <v>12</v>
      </c>
      <c r="G54" s="42">
        <v>1500</v>
      </c>
      <c r="H54" s="31">
        <v>324437.55</v>
      </c>
      <c r="I54" s="31">
        <f t="shared" si="15"/>
        <v>18000</v>
      </c>
      <c r="J54" s="5" t="s">
        <v>107</v>
      </c>
      <c r="K54" s="6"/>
      <c r="L54" s="17">
        <v>44249</v>
      </c>
      <c r="M54" s="17">
        <v>45709</v>
      </c>
      <c r="N54" s="11" t="s">
        <v>45</v>
      </c>
      <c r="O54" s="5"/>
      <c r="P54" s="14"/>
    </row>
    <row r="55" spans="1:16" ht="15.75" customHeight="1">
      <c r="A55" s="107" t="s">
        <v>871</v>
      </c>
      <c r="B55" s="5" t="s">
        <v>111</v>
      </c>
      <c r="C55" s="5"/>
      <c r="D55" s="6" t="s">
        <v>466</v>
      </c>
      <c r="E55" s="7" t="s">
        <v>459</v>
      </c>
      <c r="F55" s="15">
        <v>12</v>
      </c>
      <c r="G55" s="42">
        <v>1234.8499999999999</v>
      </c>
      <c r="H55" s="31">
        <v>301003.2</v>
      </c>
      <c r="I55" s="31">
        <f t="shared" si="15"/>
        <v>14818.199999999999</v>
      </c>
      <c r="J55" s="5" t="s">
        <v>107</v>
      </c>
      <c r="K55" s="6"/>
      <c r="L55" s="17">
        <v>45412</v>
      </c>
      <c r="M55" s="17">
        <v>45776</v>
      </c>
      <c r="N55" s="11" t="s">
        <v>45</v>
      </c>
      <c r="O55" s="5"/>
      <c r="P55" s="14"/>
    </row>
    <row r="56" spans="1:16" ht="15.75" customHeight="1">
      <c r="A56" s="107" t="s">
        <v>872</v>
      </c>
      <c r="B56" s="15" t="s">
        <v>111</v>
      </c>
      <c r="C56" s="5"/>
      <c r="D56" s="20" t="s">
        <v>476</v>
      </c>
      <c r="E56" s="13" t="s">
        <v>21</v>
      </c>
      <c r="F56" s="15">
        <v>157</v>
      </c>
      <c r="G56" s="19">
        <v>12000</v>
      </c>
      <c r="H56" s="31">
        <f t="shared" ref="H56:H123" si="16">G56*F56</f>
        <v>1884000</v>
      </c>
      <c r="I56" s="31">
        <f t="shared" ref="I56:I139" si="17">G56*F56</f>
        <v>1884000</v>
      </c>
      <c r="J56" s="15" t="s">
        <v>22</v>
      </c>
      <c r="K56" s="6" t="s">
        <v>23</v>
      </c>
      <c r="L56" s="17">
        <v>45658</v>
      </c>
      <c r="M56" s="17">
        <v>46022</v>
      </c>
      <c r="N56" s="11" t="s">
        <v>56</v>
      </c>
      <c r="O56" s="5"/>
      <c r="P56" s="14"/>
    </row>
    <row r="57" spans="1:16" ht="15.75" customHeight="1">
      <c r="A57" s="107" t="s">
        <v>873</v>
      </c>
      <c r="B57" s="15" t="s">
        <v>111</v>
      </c>
      <c r="C57" s="5"/>
      <c r="D57" s="20" t="s">
        <v>473</v>
      </c>
      <c r="E57" s="13" t="s">
        <v>21</v>
      </c>
      <c r="F57" s="15">
        <v>367</v>
      </c>
      <c r="G57" s="19">
        <v>1200</v>
      </c>
      <c r="H57" s="31">
        <f t="shared" si="16"/>
        <v>440400</v>
      </c>
      <c r="I57" s="31">
        <f t="shared" si="17"/>
        <v>440400</v>
      </c>
      <c r="J57" s="15" t="s">
        <v>22</v>
      </c>
      <c r="K57" s="6" t="s">
        <v>23</v>
      </c>
      <c r="L57" s="17">
        <v>45658</v>
      </c>
      <c r="M57" s="17">
        <v>46022</v>
      </c>
      <c r="N57" s="11" t="s">
        <v>52</v>
      </c>
      <c r="O57" s="5"/>
      <c r="P57" s="14"/>
    </row>
    <row r="58" spans="1:16" ht="15.75" customHeight="1">
      <c r="A58" s="107" t="s">
        <v>874</v>
      </c>
      <c r="B58" s="5" t="s">
        <v>875</v>
      </c>
      <c r="C58" s="5"/>
      <c r="D58" s="6" t="s">
        <v>112</v>
      </c>
      <c r="E58" s="7" t="s">
        <v>113</v>
      </c>
      <c r="F58" s="5">
        <v>333</v>
      </c>
      <c r="G58" s="31">
        <v>22.45</v>
      </c>
      <c r="H58" s="31">
        <f t="shared" si="16"/>
        <v>7475.8499999999995</v>
      </c>
      <c r="I58" s="31">
        <f t="shared" si="17"/>
        <v>7475.8499999999995</v>
      </c>
      <c r="J58" s="5" t="s">
        <v>22</v>
      </c>
      <c r="K58" s="6" t="s">
        <v>23</v>
      </c>
      <c r="L58" s="17">
        <v>45658</v>
      </c>
      <c r="M58" s="17">
        <v>46022</v>
      </c>
      <c r="N58" s="11" t="s">
        <v>832</v>
      </c>
      <c r="O58" s="5"/>
      <c r="P58" s="14"/>
    </row>
    <row r="59" spans="1:16" ht="15.75" customHeight="1">
      <c r="A59" s="107" t="s">
        <v>876</v>
      </c>
      <c r="B59" s="5" t="s">
        <v>875</v>
      </c>
      <c r="C59" s="5"/>
      <c r="D59" s="6" t="s">
        <v>116</v>
      </c>
      <c r="E59" s="7" t="s">
        <v>117</v>
      </c>
      <c r="F59" s="5">
        <v>20</v>
      </c>
      <c r="G59" s="31">
        <v>7.5</v>
      </c>
      <c r="H59" s="31">
        <f t="shared" si="16"/>
        <v>150</v>
      </c>
      <c r="I59" s="31">
        <f t="shared" si="17"/>
        <v>150</v>
      </c>
      <c r="J59" s="5" t="s">
        <v>22</v>
      </c>
      <c r="K59" s="6" t="s">
        <v>23</v>
      </c>
      <c r="L59" s="17">
        <v>45658</v>
      </c>
      <c r="M59" s="17">
        <v>46022</v>
      </c>
      <c r="N59" s="11" t="s">
        <v>832</v>
      </c>
      <c r="O59" s="5"/>
      <c r="P59" s="14"/>
    </row>
    <row r="60" spans="1:16" ht="15.75" customHeight="1">
      <c r="A60" s="107" t="s">
        <v>877</v>
      </c>
      <c r="B60" s="5" t="s">
        <v>875</v>
      </c>
      <c r="C60" s="5"/>
      <c r="D60" s="6" t="s">
        <v>120</v>
      </c>
      <c r="E60" s="7" t="s">
        <v>117</v>
      </c>
      <c r="F60" s="5">
        <v>10</v>
      </c>
      <c r="G60" s="31">
        <v>15</v>
      </c>
      <c r="H60" s="31">
        <f t="shared" si="16"/>
        <v>150</v>
      </c>
      <c r="I60" s="31">
        <f t="shared" si="17"/>
        <v>150</v>
      </c>
      <c r="J60" s="5" t="s">
        <v>22</v>
      </c>
      <c r="K60" s="6" t="s">
        <v>23</v>
      </c>
      <c r="L60" s="17">
        <v>45658</v>
      </c>
      <c r="M60" s="17">
        <v>46022</v>
      </c>
      <c r="N60" s="11" t="s">
        <v>832</v>
      </c>
      <c r="O60" s="5"/>
      <c r="P60" s="14"/>
    </row>
    <row r="61" spans="1:16" ht="15.75" customHeight="1">
      <c r="A61" s="107" t="s">
        <v>878</v>
      </c>
      <c r="B61" s="5" t="s">
        <v>875</v>
      </c>
      <c r="C61" s="5"/>
      <c r="D61" s="6" t="s">
        <v>123</v>
      </c>
      <c r="E61" s="7" t="s">
        <v>117</v>
      </c>
      <c r="F61" s="5">
        <v>1</v>
      </c>
      <c r="G61" s="31">
        <v>37.9</v>
      </c>
      <c r="H61" s="31">
        <f t="shared" si="16"/>
        <v>37.9</v>
      </c>
      <c r="I61" s="31">
        <f t="shared" si="17"/>
        <v>37.9</v>
      </c>
      <c r="J61" s="5" t="s">
        <v>22</v>
      </c>
      <c r="K61" s="6" t="s">
        <v>23</v>
      </c>
      <c r="L61" s="17">
        <v>45658</v>
      </c>
      <c r="M61" s="17">
        <v>46022</v>
      </c>
      <c r="N61" s="11" t="s">
        <v>832</v>
      </c>
      <c r="O61" s="5"/>
      <c r="P61" s="14"/>
    </row>
    <row r="62" spans="1:16" ht="15.75" customHeight="1">
      <c r="A62" s="107" t="s">
        <v>879</v>
      </c>
      <c r="B62" s="5" t="s">
        <v>875</v>
      </c>
      <c r="C62" s="5"/>
      <c r="D62" s="6" t="s">
        <v>126</v>
      </c>
      <c r="E62" s="7" t="s">
        <v>117</v>
      </c>
      <c r="F62" s="5">
        <v>10</v>
      </c>
      <c r="G62" s="31">
        <v>10</v>
      </c>
      <c r="H62" s="31">
        <f t="shared" si="16"/>
        <v>100</v>
      </c>
      <c r="I62" s="31">
        <f t="shared" si="17"/>
        <v>100</v>
      </c>
      <c r="J62" s="5" t="s">
        <v>22</v>
      </c>
      <c r="K62" s="6" t="s">
        <v>23</v>
      </c>
      <c r="L62" s="17">
        <v>45658</v>
      </c>
      <c r="M62" s="17">
        <v>46022</v>
      </c>
      <c r="N62" s="11" t="s">
        <v>832</v>
      </c>
      <c r="O62" s="5"/>
      <c r="P62" s="14"/>
    </row>
    <row r="63" spans="1:16" ht="15.75" customHeight="1">
      <c r="A63" s="107" t="s">
        <v>880</v>
      </c>
      <c r="B63" s="5" t="s">
        <v>875</v>
      </c>
      <c r="C63" s="5"/>
      <c r="D63" s="6" t="s">
        <v>129</v>
      </c>
      <c r="E63" s="7" t="s">
        <v>21</v>
      </c>
      <c r="F63" s="5">
        <v>5</v>
      </c>
      <c r="G63" s="31">
        <v>3.5</v>
      </c>
      <c r="H63" s="31">
        <f t="shared" si="16"/>
        <v>17.5</v>
      </c>
      <c r="I63" s="31">
        <f t="shared" si="17"/>
        <v>17.5</v>
      </c>
      <c r="J63" s="5" t="s">
        <v>22</v>
      </c>
      <c r="K63" s="6" t="s">
        <v>23</v>
      </c>
      <c r="L63" s="17">
        <v>45658</v>
      </c>
      <c r="M63" s="17">
        <v>46022</v>
      </c>
      <c r="N63" s="11" t="s">
        <v>832</v>
      </c>
      <c r="O63" s="5"/>
      <c r="P63" s="14"/>
    </row>
    <row r="64" spans="1:16" ht="15.75" customHeight="1">
      <c r="A64" s="107" t="s">
        <v>881</v>
      </c>
      <c r="B64" s="5" t="s">
        <v>875</v>
      </c>
      <c r="C64" s="5"/>
      <c r="D64" s="6" t="s">
        <v>132</v>
      </c>
      <c r="E64" s="7" t="s">
        <v>21</v>
      </c>
      <c r="F64" s="5">
        <v>10</v>
      </c>
      <c r="G64" s="31">
        <v>10.8</v>
      </c>
      <c r="H64" s="31">
        <f t="shared" si="16"/>
        <v>108</v>
      </c>
      <c r="I64" s="31">
        <f t="shared" si="17"/>
        <v>108</v>
      </c>
      <c r="J64" s="5" t="s">
        <v>22</v>
      </c>
      <c r="K64" s="6" t="s">
        <v>23</v>
      </c>
      <c r="L64" s="17">
        <v>45658</v>
      </c>
      <c r="M64" s="17">
        <v>46022</v>
      </c>
      <c r="N64" s="11" t="s">
        <v>832</v>
      </c>
      <c r="O64" s="5"/>
      <c r="P64" s="14"/>
    </row>
    <row r="65" spans="1:16" ht="15.75" customHeight="1">
      <c r="A65" s="107" t="s">
        <v>882</v>
      </c>
      <c r="B65" s="5" t="s">
        <v>875</v>
      </c>
      <c r="C65" s="5"/>
      <c r="D65" s="6" t="s">
        <v>135</v>
      </c>
      <c r="E65" s="7" t="s">
        <v>21</v>
      </c>
      <c r="F65" s="5">
        <v>500</v>
      </c>
      <c r="G65" s="31">
        <v>7.4</v>
      </c>
      <c r="H65" s="31">
        <f t="shared" si="16"/>
        <v>3700</v>
      </c>
      <c r="I65" s="31">
        <f t="shared" si="17"/>
        <v>3700</v>
      </c>
      <c r="J65" s="5" t="s">
        <v>22</v>
      </c>
      <c r="K65" s="6" t="s">
        <v>23</v>
      </c>
      <c r="L65" s="17">
        <v>45658</v>
      </c>
      <c r="M65" s="17">
        <v>46022</v>
      </c>
      <c r="N65" s="11" t="s">
        <v>832</v>
      </c>
      <c r="O65" s="5"/>
      <c r="P65" s="14"/>
    </row>
    <row r="66" spans="1:16" ht="15.75" customHeight="1">
      <c r="A66" s="107" t="s">
        <v>883</v>
      </c>
      <c r="B66" s="5" t="s">
        <v>875</v>
      </c>
      <c r="C66" s="5"/>
      <c r="D66" s="6" t="s">
        <v>138</v>
      </c>
      <c r="E66" s="7" t="s">
        <v>21</v>
      </c>
      <c r="F66" s="5">
        <v>2</v>
      </c>
      <c r="G66" s="31">
        <v>12.5</v>
      </c>
      <c r="H66" s="31">
        <f t="shared" si="16"/>
        <v>25</v>
      </c>
      <c r="I66" s="31">
        <f t="shared" si="17"/>
        <v>25</v>
      </c>
      <c r="J66" s="5" t="s">
        <v>22</v>
      </c>
      <c r="K66" s="6" t="s">
        <v>23</v>
      </c>
      <c r="L66" s="17">
        <v>45658</v>
      </c>
      <c r="M66" s="17">
        <v>46022</v>
      </c>
      <c r="N66" s="11" t="s">
        <v>832</v>
      </c>
      <c r="O66" s="5"/>
      <c r="P66" s="14"/>
    </row>
    <row r="67" spans="1:16" ht="15.75" customHeight="1">
      <c r="A67" s="107" t="s">
        <v>884</v>
      </c>
      <c r="B67" s="5" t="s">
        <v>875</v>
      </c>
      <c r="C67" s="5"/>
      <c r="D67" s="20" t="s">
        <v>141</v>
      </c>
      <c r="E67" s="7" t="s">
        <v>142</v>
      </c>
      <c r="F67" s="5">
        <v>10</v>
      </c>
      <c r="G67" s="19">
        <v>10</v>
      </c>
      <c r="H67" s="31">
        <f t="shared" si="16"/>
        <v>100</v>
      </c>
      <c r="I67" s="31">
        <f t="shared" si="17"/>
        <v>100</v>
      </c>
      <c r="J67" s="5" t="s">
        <v>22</v>
      </c>
      <c r="K67" s="6" t="s">
        <v>23</v>
      </c>
      <c r="L67" s="17">
        <v>45658</v>
      </c>
      <c r="M67" s="17">
        <v>46022</v>
      </c>
      <c r="N67" s="11" t="s">
        <v>832</v>
      </c>
      <c r="O67" s="5"/>
      <c r="P67" s="14"/>
    </row>
    <row r="68" spans="1:16" ht="15.75" customHeight="1">
      <c r="A68" s="107" t="s">
        <v>885</v>
      </c>
      <c r="B68" s="5" t="s">
        <v>875</v>
      </c>
      <c r="C68" s="5"/>
      <c r="D68" s="6" t="s">
        <v>145</v>
      </c>
      <c r="E68" s="7" t="s">
        <v>21</v>
      </c>
      <c r="F68" s="5">
        <v>1</v>
      </c>
      <c r="G68" s="31">
        <v>24.9</v>
      </c>
      <c r="H68" s="31">
        <f t="shared" si="16"/>
        <v>24.9</v>
      </c>
      <c r="I68" s="31">
        <f t="shared" si="17"/>
        <v>24.9</v>
      </c>
      <c r="J68" s="5" t="s">
        <v>22</v>
      </c>
      <c r="K68" s="6" t="s">
        <v>23</v>
      </c>
      <c r="L68" s="17">
        <v>45658</v>
      </c>
      <c r="M68" s="17">
        <v>46022</v>
      </c>
      <c r="N68" s="11" t="s">
        <v>832</v>
      </c>
      <c r="O68" s="5"/>
      <c r="P68" s="14"/>
    </row>
    <row r="69" spans="1:16" ht="15.75" customHeight="1">
      <c r="A69" s="107" t="s">
        <v>886</v>
      </c>
      <c r="B69" s="5" t="s">
        <v>875</v>
      </c>
      <c r="C69" s="5"/>
      <c r="D69" s="6" t="s">
        <v>148</v>
      </c>
      <c r="E69" s="7" t="s">
        <v>21</v>
      </c>
      <c r="F69" s="5">
        <v>71</v>
      </c>
      <c r="G69" s="31">
        <v>9</v>
      </c>
      <c r="H69" s="31">
        <f t="shared" si="16"/>
        <v>639</v>
      </c>
      <c r="I69" s="31">
        <f t="shared" si="17"/>
        <v>639</v>
      </c>
      <c r="J69" s="5" t="s">
        <v>22</v>
      </c>
      <c r="K69" s="6" t="s">
        <v>23</v>
      </c>
      <c r="L69" s="17">
        <v>45658</v>
      </c>
      <c r="M69" s="17">
        <v>46022</v>
      </c>
      <c r="N69" s="11" t="s">
        <v>832</v>
      </c>
      <c r="O69" s="5"/>
      <c r="P69" s="14"/>
    </row>
    <row r="70" spans="1:16" ht="15.75" customHeight="1">
      <c r="A70" s="107" t="s">
        <v>887</v>
      </c>
      <c r="B70" s="5" t="s">
        <v>875</v>
      </c>
      <c r="C70" s="5"/>
      <c r="D70" s="6" t="s">
        <v>151</v>
      </c>
      <c r="E70" s="7" t="s">
        <v>21</v>
      </c>
      <c r="F70" s="5">
        <v>50</v>
      </c>
      <c r="G70" s="31">
        <v>2.7</v>
      </c>
      <c r="H70" s="31">
        <f t="shared" si="16"/>
        <v>135</v>
      </c>
      <c r="I70" s="31">
        <f t="shared" si="17"/>
        <v>135</v>
      </c>
      <c r="J70" s="5" t="s">
        <v>22</v>
      </c>
      <c r="K70" s="6" t="s">
        <v>23</v>
      </c>
      <c r="L70" s="17">
        <v>45658</v>
      </c>
      <c r="M70" s="17">
        <v>46022</v>
      </c>
      <c r="N70" s="11" t="s">
        <v>832</v>
      </c>
      <c r="O70" s="5"/>
      <c r="P70" s="14"/>
    </row>
    <row r="71" spans="1:16" ht="15.75" customHeight="1">
      <c r="A71" s="107" t="s">
        <v>888</v>
      </c>
      <c r="B71" s="5" t="s">
        <v>875</v>
      </c>
      <c r="C71" s="5"/>
      <c r="D71" s="6" t="s">
        <v>154</v>
      </c>
      <c r="E71" s="7" t="s">
        <v>21</v>
      </c>
      <c r="F71" s="5">
        <v>20</v>
      </c>
      <c r="G71" s="31">
        <v>13</v>
      </c>
      <c r="H71" s="31">
        <f t="shared" si="16"/>
        <v>260</v>
      </c>
      <c r="I71" s="31">
        <f t="shared" si="17"/>
        <v>260</v>
      </c>
      <c r="J71" s="5" t="s">
        <v>22</v>
      </c>
      <c r="K71" s="6" t="s">
        <v>23</v>
      </c>
      <c r="L71" s="17">
        <v>45658</v>
      </c>
      <c r="M71" s="17">
        <v>46022</v>
      </c>
      <c r="N71" s="11" t="s">
        <v>832</v>
      </c>
      <c r="O71" s="5"/>
      <c r="P71" s="14"/>
    </row>
    <row r="72" spans="1:16" ht="15.75" customHeight="1">
      <c r="A72" s="107" t="s">
        <v>889</v>
      </c>
      <c r="B72" s="5" t="s">
        <v>875</v>
      </c>
      <c r="C72" s="5"/>
      <c r="D72" s="6" t="s">
        <v>157</v>
      </c>
      <c r="E72" s="7" t="s">
        <v>158</v>
      </c>
      <c r="F72" s="5">
        <v>1700</v>
      </c>
      <c r="G72" s="31">
        <v>13</v>
      </c>
      <c r="H72" s="31">
        <f t="shared" si="16"/>
        <v>22100</v>
      </c>
      <c r="I72" s="31">
        <f t="shared" si="17"/>
        <v>22100</v>
      </c>
      <c r="J72" s="5" t="s">
        <v>22</v>
      </c>
      <c r="K72" s="6" t="s">
        <v>23</v>
      </c>
      <c r="L72" s="17">
        <v>45658</v>
      </c>
      <c r="M72" s="17">
        <v>46022</v>
      </c>
      <c r="N72" s="11" t="s">
        <v>832</v>
      </c>
      <c r="O72" s="5"/>
      <c r="P72" s="14"/>
    </row>
    <row r="73" spans="1:16" ht="15.75" customHeight="1">
      <c r="A73" s="107" t="s">
        <v>890</v>
      </c>
      <c r="B73" s="5" t="s">
        <v>875</v>
      </c>
      <c r="C73" s="5"/>
      <c r="D73" s="6" t="s">
        <v>161</v>
      </c>
      <c r="E73" s="7" t="s">
        <v>21</v>
      </c>
      <c r="F73" s="5">
        <v>230</v>
      </c>
      <c r="G73" s="31">
        <v>2.9</v>
      </c>
      <c r="H73" s="31">
        <f t="shared" si="16"/>
        <v>667</v>
      </c>
      <c r="I73" s="31">
        <f t="shared" si="17"/>
        <v>667</v>
      </c>
      <c r="J73" s="5" t="s">
        <v>22</v>
      </c>
      <c r="K73" s="6" t="s">
        <v>23</v>
      </c>
      <c r="L73" s="17">
        <v>45658</v>
      </c>
      <c r="M73" s="17">
        <v>46022</v>
      </c>
      <c r="N73" s="11" t="s">
        <v>832</v>
      </c>
      <c r="O73" s="5"/>
      <c r="P73" s="14"/>
    </row>
    <row r="74" spans="1:16" ht="15.75" customHeight="1">
      <c r="A74" s="107" t="s">
        <v>891</v>
      </c>
      <c r="B74" s="5" t="s">
        <v>875</v>
      </c>
      <c r="C74" s="5"/>
      <c r="D74" s="6" t="s">
        <v>164</v>
      </c>
      <c r="E74" s="7" t="s">
        <v>21</v>
      </c>
      <c r="F74" s="5">
        <v>50</v>
      </c>
      <c r="G74" s="31">
        <v>4.0999999999999996</v>
      </c>
      <c r="H74" s="31">
        <f t="shared" si="16"/>
        <v>204.99999999999997</v>
      </c>
      <c r="I74" s="31">
        <f t="shared" si="17"/>
        <v>204.99999999999997</v>
      </c>
      <c r="J74" s="5" t="s">
        <v>22</v>
      </c>
      <c r="K74" s="6" t="s">
        <v>23</v>
      </c>
      <c r="L74" s="17">
        <v>45658</v>
      </c>
      <c r="M74" s="17">
        <v>46022</v>
      </c>
      <c r="N74" s="11" t="s">
        <v>832</v>
      </c>
      <c r="O74" s="5"/>
      <c r="P74" s="14"/>
    </row>
    <row r="75" spans="1:16" ht="15.75" customHeight="1">
      <c r="A75" s="107" t="s">
        <v>892</v>
      </c>
      <c r="B75" s="5" t="s">
        <v>875</v>
      </c>
      <c r="C75" s="5"/>
      <c r="D75" s="6" t="s">
        <v>167</v>
      </c>
      <c r="E75" s="7" t="s">
        <v>168</v>
      </c>
      <c r="F75" s="5">
        <v>1</v>
      </c>
      <c r="G75" s="31">
        <v>20.2</v>
      </c>
      <c r="H75" s="31">
        <f t="shared" si="16"/>
        <v>20.2</v>
      </c>
      <c r="I75" s="31">
        <f t="shared" si="17"/>
        <v>20.2</v>
      </c>
      <c r="J75" s="5" t="s">
        <v>22</v>
      </c>
      <c r="K75" s="6" t="s">
        <v>23</v>
      </c>
      <c r="L75" s="17">
        <v>45658</v>
      </c>
      <c r="M75" s="17">
        <v>46022</v>
      </c>
      <c r="N75" s="11" t="s">
        <v>832</v>
      </c>
      <c r="O75" s="5"/>
      <c r="P75" s="14"/>
    </row>
    <row r="76" spans="1:16" ht="15.75" customHeight="1">
      <c r="A76" s="107" t="s">
        <v>893</v>
      </c>
      <c r="B76" s="5" t="s">
        <v>875</v>
      </c>
      <c r="C76" s="5"/>
      <c r="D76" s="6" t="s">
        <v>171</v>
      </c>
      <c r="E76" s="7" t="s">
        <v>172</v>
      </c>
      <c r="F76" s="5">
        <v>5</v>
      </c>
      <c r="G76" s="31">
        <v>4.37</v>
      </c>
      <c r="H76" s="31">
        <f t="shared" si="16"/>
        <v>21.85</v>
      </c>
      <c r="I76" s="31">
        <f t="shared" si="17"/>
        <v>21.85</v>
      </c>
      <c r="J76" s="5" t="s">
        <v>22</v>
      </c>
      <c r="K76" s="6" t="s">
        <v>23</v>
      </c>
      <c r="L76" s="17">
        <v>45658</v>
      </c>
      <c r="M76" s="17">
        <v>46022</v>
      </c>
      <c r="N76" s="11" t="s">
        <v>832</v>
      </c>
      <c r="O76" s="5"/>
      <c r="P76" s="14"/>
    </row>
    <row r="77" spans="1:16" ht="15.75" customHeight="1">
      <c r="A77" s="107" t="s">
        <v>894</v>
      </c>
      <c r="B77" s="5" t="s">
        <v>875</v>
      </c>
      <c r="C77" s="5"/>
      <c r="D77" s="6" t="s">
        <v>175</v>
      </c>
      <c r="E77" s="7" t="s">
        <v>21</v>
      </c>
      <c r="F77" s="5">
        <v>3</v>
      </c>
      <c r="G77" s="31">
        <v>6.98</v>
      </c>
      <c r="H77" s="31">
        <f t="shared" si="16"/>
        <v>20.94</v>
      </c>
      <c r="I77" s="31">
        <f t="shared" si="17"/>
        <v>20.94</v>
      </c>
      <c r="J77" s="5" t="s">
        <v>22</v>
      </c>
      <c r="K77" s="6" t="s">
        <v>23</v>
      </c>
      <c r="L77" s="17">
        <v>45658</v>
      </c>
      <c r="M77" s="17">
        <v>46022</v>
      </c>
      <c r="N77" s="11" t="s">
        <v>832</v>
      </c>
      <c r="O77" s="5"/>
      <c r="P77" s="14"/>
    </row>
    <row r="78" spans="1:16" ht="15.75" customHeight="1">
      <c r="A78" s="107" t="s">
        <v>895</v>
      </c>
      <c r="B78" s="5" t="s">
        <v>875</v>
      </c>
      <c r="C78" s="5"/>
      <c r="D78" s="6" t="s">
        <v>178</v>
      </c>
      <c r="E78" s="7" t="s">
        <v>21</v>
      </c>
      <c r="F78" s="5">
        <v>100</v>
      </c>
      <c r="G78" s="31">
        <v>5.5</v>
      </c>
      <c r="H78" s="31">
        <f t="shared" si="16"/>
        <v>550</v>
      </c>
      <c r="I78" s="31">
        <f t="shared" si="17"/>
        <v>550</v>
      </c>
      <c r="J78" s="5" t="s">
        <v>22</v>
      </c>
      <c r="K78" s="6" t="s">
        <v>23</v>
      </c>
      <c r="L78" s="17">
        <v>45658</v>
      </c>
      <c r="M78" s="17">
        <v>46022</v>
      </c>
      <c r="N78" s="11" t="s">
        <v>832</v>
      </c>
      <c r="O78" s="5"/>
      <c r="P78" s="14"/>
    </row>
    <row r="79" spans="1:16" ht="15.75" customHeight="1">
      <c r="A79" s="107" t="s">
        <v>896</v>
      </c>
      <c r="B79" s="5" t="s">
        <v>875</v>
      </c>
      <c r="C79" s="5"/>
      <c r="D79" s="6" t="s">
        <v>181</v>
      </c>
      <c r="E79" s="7" t="s">
        <v>21</v>
      </c>
      <c r="F79" s="5">
        <v>30</v>
      </c>
      <c r="G79" s="31">
        <v>18</v>
      </c>
      <c r="H79" s="31">
        <f t="shared" si="16"/>
        <v>540</v>
      </c>
      <c r="I79" s="31">
        <f t="shared" si="17"/>
        <v>540</v>
      </c>
      <c r="J79" s="5" t="s">
        <v>22</v>
      </c>
      <c r="K79" s="6" t="s">
        <v>23</v>
      </c>
      <c r="L79" s="17">
        <v>45658</v>
      </c>
      <c r="M79" s="17">
        <v>46022</v>
      </c>
      <c r="N79" s="11" t="s">
        <v>832</v>
      </c>
      <c r="O79" s="5"/>
      <c r="P79" s="14"/>
    </row>
    <row r="80" spans="1:16" ht="15.75" customHeight="1">
      <c r="A80" s="107" t="s">
        <v>897</v>
      </c>
      <c r="B80" s="5" t="s">
        <v>875</v>
      </c>
      <c r="C80" s="5"/>
      <c r="D80" s="6" t="s">
        <v>184</v>
      </c>
      <c r="E80" s="7" t="s">
        <v>185</v>
      </c>
      <c r="F80" s="5">
        <v>310</v>
      </c>
      <c r="G80" s="31">
        <v>11.91</v>
      </c>
      <c r="H80" s="31">
        <f t="shared" si="16"/>
        <v>3692.1</v>
      </c>
      <c r="I80" s="31">
        <f t="shared" si="17"/>
        <v>3692.1</v>
      </c>
      <c r="J80" s="5" t="s">
        <v>22</v>
      </c>
      <c r="K80" s="6" t="s">
        <v>23</v>
      </c>
      <c r="L80" s="17">
        <v>45658</v>
      </c>
      <c r="M80" s="17">
        <v>46022</v>
      </c>
      <c r="N80" s="11" t="s">
        <v>832</v>
      </c>
      <c r="O80" s="5"/>
      <c r="P80" s="14"/>
    </row>
    <row r="81" spans="1:26" ht="15.75" customHeight="1">
      <c r="A81" s="107" t="s">
        <v>898</v>
      </c>
      <c r="B81" s="5" t="s">
        <v>875</v>
      </c>
      <c r="C81" s="5"/>
      <c r="D81" s="6" t="s">
        <v>188</v>
      </c>
      <c r="E81" s="7" t="s">
        <v>185</v>
      </c>
      <c r="F81" s="5">
        <v>200</v>
      </c>
      <c r="G81" s="31">
        <v>5.7</v>
      </c>
      <c r="H81" s="31">
        <f t="shared" si="16"/>
        <v>1140</v>
      </c>
      <c r="I81" s="31">
        <f t="shared" si="17"/>
        <v>1140</v>
      </c>
      <c r="J81" s="5" t="s">
        <v>22</v>
      </c>
      <c r="K81" s="6" t="s">
        <v>23</v>
      </c>
      <c r="L81" s="17">
        <v>45658</v>
      </c>
      <c r="M81" s="17">
        <v>46022</v>
      </c>
      <c r="N81" s="11" t="s">
        <v>832</v>
      </c>
      <c r="O81" s="5"/>
      <c r="P81" s="14"/>
    </row>
    <row r="82" spans="1:26" ht="15.75" customHeight="1">
      <c r="A82" s="107" t="s">
        <v>899</v>
      </c>
      <c r="B82" s="5" t="s">
        <v>875</v>
      </c>
      <c r="C82" s="5"/>
      <c r="D82" s="6" t="s">
        <v>191</v>
      </c>
      <c r="E82" s="7" t="s">
        <v>21</v>
      </c>
      <c r="F82" s="5">
        <v>1</v>
      </c>
      <c r="G82" s="31">
        <v>14.9</v>
      </c>
      <c r="H82" s="31">
        <f t="shared" si="16"/>
        <v>14.9</v>
      </c>
      <c r="I82" s="31">
        <f t="shared" si="17"/>
        <v>14.9</v>
      </c>
      <c r="J82" s="5" t="s">
        <v>22</v>
      </c>
      <c r="K82" s="6" t="s">
        <v>23</v>
      </c>
      <c r="L82" s="17">
        <v>45658</v>
      </c>
      <c r="M82" s="17">
        <v>46022</v>
      </c>
      <c r="N82" s="11" t="s">
        <v>832</v>
      </c>
      <c r="O82" s="5"/>
      <c r="P82" s="14"/>
    </row>
    <row r="83" spans="1:26" ht="15.75" customHeight="1">
      <c r="A83" s="107" t="s">
        <v>900</v>
      </c>
      <c r="B83" s="5" t="s">
        <v>875</v>
      </c>
      <c r="C83" s="5"/>
      <c r="D83" s="6" t="s">
        <v>194</v>
      </c>
      <c r="E83" s="7" t="s">
        <v>21</v>
      </c>
      <c r="F83" s="5">
        <v>1</v>
      </c>
      <c r="G83" s="31">
        <v>9.99</v>
      </c>
      <c r="H83" s="31">
        <f t="shared" si="16"/>
        <v>9.99</v>
      </c>
      <c r="I83" s="31">
        <f t="shared" si="17"/>
        <v>9.99</v>
      </c>
      <c r="J83" s="5" t="s">
        <v>22</v>
      </c>
      <c r="K83" s="6" t="s">
        <v>23</v>
      </c>
      <c r="L83" s="17">
        <v>45658</v>
      </c>
      <c r="M83" s="17">
        <v>46022</v>
      </c>
      <c r="N83" s="11" t="s">
        <v>832</v>
      </c>
      <c r="O83" s="5"/>
      <c r="P83" s="14"/>
    </row>
    <row r="84" spans="1:26" ht="15.75" customHeight="1">
      <c r="A84" s="107" t="s">
        <v>901</v>
      </c>
      <c r="B84" s="5" t="s">
        <v>875</v>
      </c>
      <c r="C84" s="5"/>
      <c r="D84" s="6" t="s">
        <v>197</v>
      </c>
      <c r="E84" s="7" t="s">
        <v>21</v>
      </c>
      <c r="F84" s="5">
        <v>5</v>
      </c>
      <c r="G84" s="31">
        <v>34.78</v>
      </c>
      <c r="H84" s="31">
        <f t="shared" si="16"/>
        <v>173.9</v>
      </c>
      <c r="I84" s="31">
        <f t="shared" si="17"/>
        <v>173.9</v>
      </c>
      <c r="J84" s="5" t="s">
        <v>22</v>
      </c>
      <c r="K84" s="6" t="s">
        <v>23</v>
      </c>
      <c r="L84" s="17">
        <v>45658</v>
      </c>
      <c r="M84" s="17">
        <v>46022</v>
      </c>
      <c r="N84" s="11" t="s">
        <v>832</v>
      </c>
      <c r="O84" s="5"/>
      <c r="P84" s="14"/>
    </row>
    <row r="85" spans="1:26" ht="15.75" customHeight="1">
      <c r="A85" s="107" t="s">
        <v>902</v>
      </c>
      <c r="B85" s="5" t="s">
        <v>875</v>
      </c>
      <c r="C85" s="5"/>
      <c r="D85" s="6" t="s">
        <v>200</v>
      </c>
      <c r="E85" s="7" t="s">
        <v>21</v>
      </c>
      <c r="F85" s="5">
        <v>5</v>
      </c>
      <c r="G85" s="31">
        <v>69.900000000000006</v>
      </c>
      <c r="H85" s="31">
        <f t="shared" si="16"/>
        <v>349.5</v>
      </c>
      <c r="I85" s="31">
        <f t="shared" si="17"/>
        <v>349.5</v>
      </c>
      <c r="J85" s="5" t="s">
        <v>22</v>
      </c>
      <c r="K85" s="6" t="s">
        <v>23</v>
      </c>
      <c r="L85" s="17">
        <v>45658</v>
      </c>
      <c r="M85" s="17">
        <v>46022</v>
      </c>
      <c r="N85" s="11" t="s">
        <v>832</v>
      </c>
      <c r="O85" s="5"/>
      <c r="P85" s="14"/>
    </row>
    <row r="86" spans="1:26" ht="15.75" customHeight="1">
      <c r="A86" s="107" t="s">
        <v>903</v>
      </c>
      <c r="B86" s="5" t="s">
        <v>875</v>
      </c>
      <c r="C86" s="5"/>
      <c r="D86" s="6" t="s">
        <v>203</v>
      </c>
      <c r="E86" s="7" t="s">
        <v>21</v>
      </c>
      <c r="F86" s="5">
        <v>20</v>
      </c>
      <c r="G86" s="31">
        <v>42.9</v>
      </c>
      <c r="H86" s="31">
        <f t="shared" si="16"/>
        <v>858</v>
      </c>
      <c r="I86" s="31">
        <f t="shared" si="17"/>
        <v>858</v>
      </c>
      <c r="J86" s="5" t="s">
        <v>22</v>
      </c>
      <c r="K86" s="6" t="s">
        <v>23</v>
      </c>
      <c r="L86" s="17">
        <v>45658</v>
      </c>
      <c r="M86" s="17">
        <v>46022</v>
      </c>
      <c r="N86" s="11" t="s">
        <v>832</v>
      </c>
      <c r="O86" s="5"/>
      <c r="P86" s="14"/>
    </row>
    <row r="87" spans="1:26" ht="15.75" customHeight="1">
      <c r="A87" s="107" t="s">
        <v>904</v>
      </c>
      <c r="B87" s="5" t="s">
        <v>875</v>
      </c>
      <c r="C87" s="5"/>
      <c r="D87" s="6" t="s">
        <v>206</v>
      </c>
      <c r="E87" s="7" t="s">
        <v>113</v>
      </c>
      <c r="F87" s="5">
        <v>5</v>
      </c>
      <c r="G87" s="31">
        <v>4.07</v>
      </c>
      <c r="H87" s="31">
        <f t="shared" si="16"/>
        <v>20.350000000000001</v>
      </c>
      <c r="I87" s="31">
        <f t="shared" si="17"/>
        <v>20.350000000000001</v>
      </c>
      <c r="J87" s="5" t="s">
        <v>22</v>
      </c>
      <c r="K87" s="6" t="s">
        <v>23</v>
      </c>
      <c r="L87" s="17">
        <v>45658</v>
      </c>
      <c r="M87" s="17">
        <v>46022</v>
      </c>
      <c r="N87" s="11" t="s">
        <v>832</v>
      </c>
      <c r="O87" s="5"/>
      <c r="P87" s="14"/>
    </row>
    <row r="88" spans="1:26" ht="15.75" customHeight="1">
      <c r="A88" s="107" t="s">
        <v>905</v>
      </c>
      <c r="B88" s="5" t="s">
        <v>875</v>
      </c>
      <c r="C88" s="5"/>
      <c r="D88" s="6" t="s">
        <v>209</v>
      </c>
      <c r="E88" s="7" t="s">
        <v>210</v>
      </c>
      <c r="F88" s="5">
        <v>20</v>
      </c>
      <c r="G88" s="31">
        <v>132.9</v>
      </c>
      <c r="H88" s="31">
        <f t="shared" si="16"/>
        <v>2658</v>
      </c>
      <c r="I88" s="31">
        <f t="shared" si="17"/>
        <v>2658</v>
      </c>
      <c r="J88" s="5" t="s">
        <v>22</v>
      </c>
      <c r="K88" s="6" t="s">
        <v>23</v>
      </c>
      <c r="L88" s="17">
        <v>45658</v>
      </c>
      <c r="M88" s="17">
        <v>46022</v>
      </c>
      <c r="N88" s="11" t="s">
        <v>832</v>
      </c>
      <c r="O88" s="5"/>
      <c r="P88" s="14"/>
    </row>
    <row r="89" spans="1:26" ht="15.75" customHeight="1">
      <c r="A89" s="107" t="s">
        <v>906</v>
      </c>
      <c r="B89" s="5" t="s">
        <v>875</v>
      </c>
      <c r="C89" s="5"/>
      <c r="D89" s="6" t="s">
        <v>213</v>
      </c>
      <c r="E89" s="7" t="s">
        <v>21</v>
      </c>
      <c r="F89" s="5">
        <v>5</v>
      </c>
      <c r="G89" s="31">
        <v>3.5</v>
      </c>
      <c r="H89" s="31">
        <f t="shared" si="16"/>
        <v>17.5</v>
      </c>
      <c r="I89" s="31">
        <f t="shared" si="17"/>
        <v>17.5</v>
      </c>
      <c r="J89" s="5" t="s">
        <v>22</v>
      </c>
      <c r="K89" s="6" t="s">
        <v>23</v>
      </c>
      <c r="L89" s="17">
        <v>45658</v>
      </c>
      <c r="M89" s="17">
        <v>46022</v>
      </c>
      <c r="N89" s="11" t="s">
        <v>832</v>
      </c>
      <c r="O89" s="5"/>
      <c r="P89" s="14"/>
    </row>
    <row r="90" spans="1:26" ht="15.75" customHeight="1">
      <c r="A90" s="107" t="s">
        <v>907</v>
      </c>
      <c r="B90" s="5" t="s">
        <v>875</v>
      </c>
      <c r="C90" s="5"/>
      <c r="D90" s="6" t="s">
        <v>216</v>
      </c>
      <c r="E90" s="7" t="s">
        <v>21</v>
      </c>
      <c r="F90" s="5">
        <v>10</v>
      </c>
      <c r="G90" s="31">
        <v>3.5</v>
      </c>
      <c r="H90" s="31">
        <f t="shared" si="16"/>
        <v>35</v>
      </c>
      <c r="I90" s="31">
        <f t="shared" si="17"/>
        <v>35</v>
      </c>
      <c r="J90" s="5" t="s">
        <v>22</v>
      </c>
      <c r="K90" s="6" t="s">
        <v>23</v>
      </c>
      <c r="L90" s="17">
        <v>45658</v>
      </c>
      <c r="M90" s="17">
        <v>46022</v>
      </c>
      <c r="N90" s="11" t="s">
        <v>832</v>
      </c>
      <c r="O90" s="5"/>
      <c r="P90" s="14"/>
    </row>
    <row r="91" spans="1:26" ht="15.75" customHeight="1">
      <c r="A91" s="107" t="s">
        <v>908</v>
      </c>
      <c r="B91" s="5" t="s">
        <v>875</v>
      </c>
      <c r="C91" s="5"/>
      <c r="D91" s="6" t="s">
        <v>219</v>
      </c>
      <c r="E91" s="7" t="s">
        <v>220</v>
      </c>
      <c r="F91" s="5">
        <v>50</v>
      </c>
      <c r="G91" s="31">
        <v>10.7</v>
      </c>
      <c r="H91" s="31">
        <f t="shared" si="16"/>
        <v>535</v>
      </c>
      <c r="I91" s="31">
        <f t="shared" si="17"/>
        <v>535</v>
      </c>
      <c r="J91" s="5" t="s">
        <v>22</v>
      </c>
      <c r="K91" s="6" t="s">
        <v>23</v>
      </c>
      <c r="L91" s="17">
        <v>45658</v>
      </c>
      <c r="M91" s="17">
        <v>46022</v>
      </c>
      <c r="N91" s="11" t="s">
        <v>832</v>
      </c>
      <c r="O91" s="5"/>
      <c r="P91" s="14"/>
    </row>
    <row r="92" spans="1:26" ht="15.75" customHeight="1">
      <c r="A92" s="107" t="s">
        <v>909</v>
      </c>
      <c r="B92" s="5" t="s">
        <v>875</v>
      </c>
      <c r="C92" s="5"/>
      <c r="D92" s="32" t="s">
        <v>223</v>
      </c>
      <c r="E92" s="33" t="s">
        <v>220</v>
      </c>
      <c r="F92" s="5">
        <v>30</v>
      </c>
      <c r="G92" s="31">
        <v>19.899999999999999</v>
      </c>
      <c r="H92" s="31">
        <f t="shared" si="16"/>
        <v>597</v>
      </c>
      <c r="I92" s="31">
        <f t="shared" si="17"/>
        <v>597</v>
      </c>
      <c r="J92" s="5" t="s">
        <v>22</v>
      </c>
      <c r="K92" s="6" t="s">
        <v>23</v>
      </c>
      <c r="L92" s="17">
        <v>45658</v>
      </c>
      <c r="M92" s="17">
        <v>46022</v>
      </c>
      <c r="N92" s="11" t="s">
        <v>832</v>
      </c>
      <c r="O92" s="5"/>
      <c r="P92" s="14"/>
      <c r="Q92" s="100"/>
      <c r="R92" s="100"/>
      <c r="S92" s="100"/>
      <c r="T92" s="100"/>
      <c r="U92" s="100"/>
      <c r="V92" s="100"/>
      <c r="W92" s="100"/>
      <c r="X92" s="100"/>
      <c r="Y92" s="100"/>
      <c r="Z92" s="100"/>
    </row>
    <row r="93" spans="1:26" ht="15.75" customHeight="1">
      <c r="A93" s="107" t="s">
        <v>910</v>
      </c>
      <c r="B93" s="5" t="s">
        <v>875</v>
      </c>
      <c r="C93" s="5"/>
      <c r="D93" s="32" t="s">
        <v>226</v>
      </c>
      <c r="E93" s="33" t="s">
        <v>220</v>
      </c>
      <c r="F93" s="5">
        <v>5</v>
      </c>
      <c r="G93" s="31">
        <v>3.28</v>
      </c>
      <c r="H93" s="31">
        <f t="shared" si="16"/>
        <v>16.399999999999999</v>
      </c>
      <c r="I93" s="31">
        <f t="shared" si="17"/>
        <v>16.399999999999999</v>
      </c>
      <c r="J93" s="5" t="s">
        <v>22</v>
      </c>
      <c r="K93" s="6" t="s">
        <v>23</v>
      </c>
      <c r="L93" s="17">
        <v>45658</v>
      </c>
      <c r="M93" s="17">
        <v>46022</v>
      </c>
      <c r="N93" s="11" t="s">
        <v>832</v>
      </c>
      <c r="O93" s="5"/>
      <c r="P93" s="14"/>
    </row>
    <row r="94" spans="1:26" ht="15.75" customHeight="1">
      <c r="A94" s="107" t="s">
        <v>911</v>
      </c>
      <c r="B94" s="5" t="s">
        <v>875</v>
      </c>
      <c r="C94" s="5"/>
      <c r="D94" s="20" t="s">
        <v>229</v>
      </c>
      <c r="E94" s="33" t="s">
        <v>220</v>
      </c>
      <c r="F94" s="5">
        <v>2</v>
      </c>
      <c r="G94" s="19">
        <v>4</v>
      </c>
      <c r="H94" s="31">
        <f t="shared" si="16"/>
        <v>8</v>
      </c>
      <c r="I94" s="31">
        <f t="shared" si="17"/>
        <v>8</v>
      </c>
      <c r="J94" s="5" t="s">
        <v>22</v>
      </c>
      <c r="K94" s="6" t="s">
        <v>23</v>
      </c>
      <c r="L94" s="17">
        <v>45658</v>
      </c>
      <c r="M94" s="17">
        <v>46022</v>
      </c>
      <c r="N94" s="11" t="s">
        <v>832</v>
      </c>
      <c r="O94" s="5"/>
      <c r="P94" s="14"/>
    </row>
    <row r="95" spans="1:26" ht="15.75" customHeight="1">
      <c r="A95" s="107" t="s">
        <v>912</v>
      </c>
      <c r="B95" s="5" t="s">
        <v>875</v>
      </c>
      <c r="C95" s="5"/>
      <c r="D95" s="6" t="s">
        <v>232</v>
      </c>
      <c r="E95" s="7" t="s">
        <v>21</v>
      </c>
      <c r="F95" s="5">
        <v>5</v>
      </c>
      <c r="G95" s="31">
        <v>4.99</v>
      </c>
      <c r="H95" s="31">
        <f t="shared" si="16"/>
        <v>24.950000000000003</v>
      </c>
      <c r="I95" s="31">
        <f t="shared" si="17"/>
        <v>24.950000000000003</v>
      </c>
      <c r="J95" s="5" t="s">
        <v>22</v>
      </c>
      <c r="K95" s="6" t="s">
        <v>23</v>
      </c>
      <c r="L95" s="17">
        <v>45658</v>
      </c>
      <c r="M95" s="17">
        <v>46022</v>
      </c>
      <c r="N95" s="11" t="s">
        <v>832</v>
      </c>
      <c r="O95" s="5"/>
      <c r="P95" s="14"/>
    </row>
    <row r="96" spans="1:26" ht="15.75" customHeight="1">
      <c r="A96" s="107" t="s">
        <v>913</v>
      </c>
      <c r="B96" s="5" t="s">
        <v>875</v>
      </c>
      <c r="C96" s="5"/>
      <c r="D96" s="6" t="s">
        <v>235</v>
      </c>
      <c r="E96" s="7" t="s">
        <v>21</v>
      </c>
      <c r="F96" s="5">
        <v>2</v>
      </c>
      <c r="G96" s="31">
        <v>84</v>
      </c>
      <c r="H96" s="31">
        <f t="shared" si="16"/>
        <v>168</v>
      </c>
      <c r="I96" s="31">
        <f t="shared" si="17"/>
        <v>168</v>
      </c>
      <c r="J96" s="5" t="s">
        <v>22</v>
      </c>
      <c r="K96" s="6" t="s">
        <v>23</v>
      </c>
      <c r="L96" s="17">
        <v>45658</v>
      </c>
      <c r="M96" s="17">
        <v>46022</v>
      </c>
      <c r="N96" s="11" t="s">
        <v>832</v>
      </c>
      <c r="O96" s="5"/>
      <c r="P96" s="14"/>
    </row>
    <row r="97" spans="1:16" ht="15.75" customHeight="1">
      <c r="A97" s="107" t="s">
        <v>914</v>
      </c>
      <c r="B97" s="5" t="s">
        <v>875</v>
      </c>
      <c r="C97" s="5"/>
      <c r="D97" s="6" t="s">
        <v>238</v>
      </c>
      <c r="E97" s="7" t="s">
        <v>239</v>
      </c>
      <c r="F97" s="5">
        <v>1</v>
      </c>
      <c r="G97" s="31">
        <v>41.59</v>
      </c>
      <c r="H97" s="31">
        <f t="shared" si="16"/>
        <v>41.59</v>
      </c>
      <c r="I97" s="31">
        <f t="shared" si="17"/>
        <v>41.59</v>
      </c>
      <c r="J97" s="5" t="s">
        <v>22</v>
      </c>
      <c r="K97" s="6" t="s">
        <v>23</v>
      </c>
      <c r="L97" s="17">
        <v>45658</v>
      </c>
      <c r="M97" s="17">
        <v>46022</v>
      </c>
      <c r="N97" s="11" t="s">
        <v>832</v>
      </c>
      <c r="O97" s="5"/>
      <c r="P97" s="14"/>
    </row>
    <row r="98" spans="1:16" ht="15.75" customHeight="1">
      <c r="A98" s="107" t="s">
        <v>915</v>
      </c>
      <c r="B98" s="5" t="s">
        <v>875</v>
      </c>
      <c r="C98" s="5"/>
      <c r="D98" s="6" t="s">
        <v>242</v>
      </c>
      <c r="E98" s="7" t="s">
        <v>239</v>
      </c>
      <c r="F98" s="5">
        <v>1</v>
      </c>
      <c r="G98" s="31">
        <v>44.49</v>
      </c>
      <c r="H98" s="31">
        <f t="shared" si="16"/>
        <v>44.49</v>
      </c>
      <c r="I98" s="31">
        <f t="shared" si="17"/>
        <v>44.49</v>
      </c>
      <c r="J98" s="5" t="s">
        <v>22</v>
      </c>
      <c r="K98" s="6" t="s">
        <v>23</v>
      </c>
      <c r="L98" s="17">
        <v>45658</v>
      </c>
      <c r="M98" s="17">
        <v>46022</v>
      </c>
      <c r="N98" s="11" t="s">
        <v>832</v>
      </c>
      <c r="O98" s="5"/>
      <c r="P98" s="14"/>
    </row>
    <row r="99" spans="1:16" ht="15.75" customHeight="1">
      <c r="A99" s="107" t="s">
        <v>916</v>
      </c>
      <c r="B99" s="5" t="s">
        <v>875</v>
      </c>
      <c r="C99" s="5"/>
      <c r="D99" s="6" t="s">
        <v>245</v>
      </c>
      <c r="E99" s="7" t="s">
        <v>21</v>
      </c>
      <c r="F99" s="5">
        <v>10</v>
      </c>
      <c r="G99" s="31">
        <v>14.9</v>
      </c>
      <c r="H99" s="31">
        <f t="shared" si="16"/>
        <v>149</v>
      </c>
      <c r="I99" s="31">
        <f t="shared" si="17"/>
        <v>149</v>
      </c>
      <c r="J99" s="5" t="s">
        <v>22</v>
      </c>
      <c r="K99" s="6" t="s">
        <v>23</v>
      </c>
      <c r="L99" s="17">
        <v>45658</v>
      </c>
      <c r="M99" s="17">
        <v>46022</v>
      </c>
      <c r="N99" s="11" t="s">
        <v>832</v>
      </c>
      <c r="O99" s="5"/>
      <c r="P99" s="14"/>
    </row>
    <row r="100" spans="1:16" ht="15.75" customHeight="1">
      <c r="A100" s="107" t="s">
        <v>917</v>
      </c>
      <c r="B100" s="5" t="s">
        <v>875</v>
      </c>
      <c r="C100" s="5"/>
      <c r="D100" s="6" t="s">
        <v>248</v>
      </c>
      <c r="E100" s="7" t="s">
        <v>249</v>
      </c>
      <c r="F100" s="5">
        <v>10</v>
      </c>
      <c r="G100" s="31">
        <v>5.99</v>
      </c>
      <c r="H100" s="31">
        <f t="shared" si="16"/>
        <v>59.900000000000006</v>
      </c>
      <c r="I100" s="31">
        <f t="shared" si="17"/>
        <v>59.900000000000006</v>
      </c>
      <c r="J100" s="5" t="s">
        <v>22</v>
      </c>
      <c r="K100" s="6" t="s">
        <v>23</v>
      </c>
      <c r="L100" s="17">
        <v>45658</v>
      </c>
      <c r="M100" s="17">
        <v>46022</v>
      </c>
      <c r="N100" s="11" t="s">
        <v>832</v>
      </c>
      <c r="O100" s="5"/>
      <c r="P100" s="14"/>
    </row>
    <row r="101" spans="1:16" ht="15.75" customHeight="1">
      <c r="A101" s="107" t="s">
        <v>367</v>
      </c>
      <c r="B101" s="5" t="s">
        <v>875</v>
      </c>
      <c r="C101" s="5"/>
      <c r="D101" s="6" t="s">
        <v>252</v>
      </c>
      <c r="E101" s="7" t="s">
        <v>253</v>
      </c>
      <c r="F101" s="5">
        <v>100</v>
      </c>
      <c r="G101" s="31">
        <v>4.0999999999999996</v>
      </c>
      <c r="H101" s="31">
        <f t="shared" si="16"/>
        <v>409.99999999999994</v>
      </c>
      <c r="I101" s="31">
        <f t="shared" si="17"/>
        <v>409.99999999999994</v>
      </c>
      <c r="J101" s="5" t="s">
        <v>22</v>
      </c>
      <c r="K101" s="6" t="s">
        <v>23</v>
      </c>
      <c r="L101" s="17">
        <v>45658</v>
      </c>
      <c r="M101" s="17">
        <v>46022</v>
      </c>
      <c r="N101" s="11" t="s">
        <v>832</v>
      </c>
      <c r="O101" s="5"/>
      <c r="P101" s="14"/>
    </row>
    <row r="102" spans="1:16" ht="15.75" customHeight="1">
      <c r="A102" s="107" t="s">
        <v>371</v>
      </c>
      <c r="B102" s="5" t="s">
        <v>875</v>
      </c>
      <c r="C102" s="5"/>
      <c r="D102" s="6" t="s">
        <v>256</v>
      </c>
      <c r="E102" s="7" t="s">
        <v>21</v>
      </c>
      <c r="F102" s="5">
        <v>40</v>
      </c>
      <c r="G102" s="31">
        <v>1.99</v>
      </c>
      <c r="H102" s="31">
        <f t="shared" si="16"/>
        <v>79.599999999999994</v>
      </c>
      <c r="I102" s="31">
        <f t="shared" si="17"/>
        <v>79.599999999999994</v>
      </c>
      <c r="J102" s="5" t="s">
        <v>22</v>
      </c>
      <c r="K102" s="6" t="s">
        <v>23</v>
      </c>
      <c r="L102" s="17">
        <v>45658</v>
      </c>
      <c r="M102" s="17">
        <v>46022</v>
      </c>
      <c r="N102" s="11" t="s">
        <v>832</v>
      </c>
      <c r="O102" s="5"/>
      <c r="P102" s="14"/>
    </row>
    <row r="103" spans="1:16" ht="15.75" customHeight="1">
      <c r="A103" s="107" t="s">
        <v>374</v>
      </c>
      <c r="B103" s="5" t="s">
        <v>875</v>
      </c>
      <c r="C103" s="5"/>
      <c r="D103" s="6" t="s">
        <v>259</v>
      </c>
      <c r="E103" s="7" t="s">
        <v>21</v>
      </c>
      <c r="F103" s="5">
        <v>5</v>
      </c>
      <c r="G103" s="19">
        <v>9.99</v>
      </c>
      <c r="H103" s="31">
        <f t="shared" si="16"/>
        <v>49.95</v>
      </c>
      <c r="I103" s="31">
        <f t="shared" si="17"/>
        <v>49.95</v>
      </c>
      <c r="J103" s="5" t="s">
        <v>22</v>
      </c>
      <c r="K103" s="6" t="s">
        <v>23</v>
      </c>
      <c r="L103" s="17">
        <v>45658</v>
      </c>
      <c r="M103" s="17">
        <v>46022</v>
      </c>
      <c r="N103" s="11" t="s">
        <v>832</v>
      </c>
      <c r="O103" s="5"/>
      <c r="P103" s="14"/>
    </row>
    <row r="104" spans="1:16" ht="15.75" customHeight="1">
      <c r="A104" s="107" t="s">
        <v>377</v>
      </c>
      <c r="B104" s="5" t="s">
        <v>875</v>
      </c>
      <c r="C104" s="5"/>
      <c r="D104" s="6" t="s">
        <v>262</v>
      </c>
      <c r="E104" s="7" t="s">
        <v>21</v>
      </c>
      <c r="F104" s="5">
        <v>5</v>
      </c>
      <c r="G104" s="19">
        <v>14.47</v>
      </c>
      <c r="H104" s="31">
        <f t="shared" si="16"/>
        <v>72.350000000000009</v>
      </c>
      <c r="I104" s="31">
        <f t="shared" si="17"/>
        <v>72.350000000000009</v>
      </c>
      <c r="J104" s="5" t="s">
        <v>22</v>
      </c>
      <c r="K104" s="6" t="s">
        <v>23</v>
      </c>
      <c r="L104" s="17">
        <v>45658</v>
      </c>
      <c r="M104" s="17">
        <v>46022</v>
      </c>
      <c r="N104" s="11" t="s">
        <v>832</v>
      </c>
      <c r="O104" s="5"/>
      <c r="P104" s="14"/>
    </row>
    <row r="105" spans="1:16" ht="15.75" customHeight="1">
      <c r="A105" s="107" t="s">
        <v>381</v>
      </c>
      <c r="B105" s="5" t="s">
        <v>875</v>
      </c>
      <c r="C105" s="5"/>
      <c r="D105" s="6" t="s">
        <v>265</v>
      </c>
      <c r="E105" s="7" t="s">
        <v>21</v>
      </c>
      <c r="F105" s="5">
        <v>5</v>
      </c>
      <c r="G105" s="31">
        <v>48.52</v>
      </c>
      <c r="H105" s="31">
        <f t="shared" si="16"/>
        <v>242.60000000000002</v>
      </c>
      <c r="I105" s="31">
        <f t="shared" si="17"/>
        <v>242.60000000000002</v>
      </c>
      <c r="J105" s="5" t="s">
        <v>22</v>
      </c>
      <c r="K105" s="6" t="s">
        <v>23</v>
      </c>
      <c r="L105" s="17">
        <v>45658</v>
      </c>
      <c r="M105" s="17">
        <v>46022</v>
      </c>
      <c r="N105" s="11" t="s">
        <v>832</v>
      </c>
      <c r="O105" s="5"/>
      <c r="P105" s="14"/>
    </row>
    <row r="106" spans="1:16" ht="15.75" customHeight="1">
      <c r="A106" s="107" t="s">
        <v>385</v>
      </c>
      <c r="B106" s="5" t="s">
        <v>875</v>
      </c>
      <c r="C106" s="5"/>
      <c r="D106" s="6" t="s">
        <v>268</v>
      </c>
      <c r="E106" s="7" t="s">
        <v>21</v>
      </c>
      <c r="F106" s="5">
        <v>10</v>
      </c>
      <c r="G106" s="31">
        <v>59.06</v>
      </c>
      <c r="H106" s="31">
        <f t="shared" si="16"/>
        <v>590.6</v>
      </c>
      <c r="I106" s="31">
        <f t="shared" si="17"/>
        <v>590.6</v>
      </c>
      <c r="J106" s="5" t="s">
        <v>22</v>
      </c>
      <c r="K106" s="6" t="s">
        <v>23</v>
      </c>
      <c r="L106" s="17">
        <v>45658</v>
      </c>
      <c r="M106" s="17">
        <v>46022</v>
      </c>
      <c r="N106" s="11" t="s">
        <v>832</v>
      </c>
      <c r="O106" s="5"/>
      <c r="P106" s="14"/>
    </row>
    <row r="107" spans="1:16" ht="15.75" customHeight="1">
      <c r="A107" s="107" t="s">
        <v>388</v>
      </c>
      <c r="B107" s="5" t="s">
        <v>875</v>
      </c>
      <c r="C107" s="5"/>
      <c r="D107" s="6" t="s">
        <v>271</v>
      </c>
      <c r="E107" s="7" t="s">
        <v>21</v>
      </c>
      <c r="F107" s="5">
        <v>5</v>
      </c>
      <c r="G107" s="31">
        <v>59</v>
      </c>
      <c r="H107" s="31">
        <f t="shared" si="16"/>
        <v>295</v>
      </c>
      <c r="I107" s="31">
        <f t="shared" si="17"/>
        <v>295</v>
      </c>
      <c r="J107" s="5" t="s">
        <v>22</v>
      </c>
      <c r="K107" s="6" t="s">
        <v>23</v>
      </c>
      <c r="L107" s="17">
        <v>45658</v>
      </c>
      <c r="M107" s="17">
        <v>46022</v>
      </c>
      <c r="N107" s="11" t="s">
        <v>832</v>
      </c>
      <c r="O107" s="5"/>
      <c r="P107" s="14"/>
    </row>
    <row r="108" spans="1:16" ht="15.75" customHeight="1">
      <c r="A108" s="107" t="s">
        <v>392</v>
      </c>
      <c r="B108" s="5" t="s">
        <v>875</v>
      </c>
      <c r="C108" s="5"/>
      <c r="D108" s="6" t="s">
        <v>274</v>
      </c>
      <c r="E108" s="7" t="s">
        <v>21</v>
      </c>
      <c r="F108" s="5">
        <v>1</v>
      </c>
      <c r="G108" s="31">
        <v>18.3</v>
      </c>
      <c r="H108" s="31">
        <f t="shared" si="16"/>
        <v>18.3</v>
      </c>
      <c r="I108" s="31">
        <f t="shared" si="17"/>
        <v>18.3</v>
      </c>
      <c r="J108" s="5" t="s">
        <v>22</v>
      </c>
      <c r="K108" s="6" t="s">
        <v>23</v>
      </c>
      <c r="L108" s="17">
        <v>45658</v>
      </c>
      <c r="M108" s="17">
        <v>46022</v>
      </c>
      <c r="N108" s="11" t="s">
        <v>832</v>
      </c>
      <c r="O108" s="5"/>
      <c r="P108" s="14"/>
    </row>
    <row r="109" spans="1:16" ht="15.75" customHeight="1">
      <c r="A109" s="107" t="s">
        <v>396</v>
      </c>
      <c r="B109" s="5" t="s">
        <v>875</v>
      </c>
      <c r="C109" s="5"/>
      <c r="D109" s="6" t="s">
        <v>277</v>
      </c>
      <c r="E109" s="7" t="s">
        <v>278</v>
      </c>
      <c r="F109" s="5">
        <v>700</v>
      </c>
      <c r="G109" s="31">
        <v>28.9</v>
      </c>
      <c r="H109" s="31">
        <f t="shared" si="16"/>
        <v>20230</v>
      </c>
      <c r="I109" s="31">
        <f t="shared" si="17"/>
        <v>20230</v>
      </c>
      <c r="J109" s="5" t="s">
        <v>22</v>
      </c>
      <c r="K109" s="6" t="s">
        <v>23</v>
      </c>
      <c r="L109" s="17">
        <v>45658</v>
      </c>
      <c r="M109" s="17">
        <v>46022</v>
      </c>
      <c r="N109" s="11" t="s">
        <v>832</v>
      </c>
      <c r="O109" s="5"/>
      <c r="P109" s="14"/>
    </row>
    <row r="110" spans="1:16" ht="15.75" customHeight="1">
      <c r="A110" s="107" t="s">
        <v>400</v>
      </c>
      <c r="B110" s="5" t="s">
        <v>875</v>
      </c>
      <c r="C110" s="5"/>
      <c r="D110" s="6" t="s">
        <v>281</v>
      </c>
      <c r="E110" s="7" t="s">
        <v>282</v>
      </c>
      <c r="F110" s="5">
        <v>100</v>
      </c>
      <c r="G110" s="31">
        <v>67.69</v>
      </c>
      <c r="H110" s="31">
        <f t="shared" si="16"/>
        <v>6769</v>
      </c>
      <c r="I110" s="31">
        <f t="shared" si="17"/>
        <v>6769</v>
      </c>
      <c r="J110" s="5" t="s">
        <v>22</v>
      </c>
      <c r="K110" s="6" t="s">
        <v>23</v>
      </c>
      <c r="L110" s="17">
        <v>45658</v>
      </c>
      <c r="M110" s="17">
        <v>46022</v>
      </c>
      <c r="N110" s="11" t="s">
        <v>832</v>
      </c>
      <c r="O110" s="5"/>
      <c r="P110" s="14"/>
    </row>
    <row r="111" spans="1:16" ht="15.75" customHeight="1">
      <c r="A111" s="107" t="s">
        <v>403</v>
      </c>
      <c r="B111" s="5" t="s">
        <v>875</v>
      </c>
      <c r="C111" s="5"/>
      <c r="D111" s="6" t="s">
        <v>285</v>
      </c>
      <c r="E111" s="7" t="s">
        <v>286</v>
      </c>
      <c r="F111" s="5">
        <v>200</v>
      </c>
      <c r="G111" s="31">
        <v>58.9</v>
      </c>
      <c r="H111" s="31">
        <f t="shared" si="16"/>
        <v>11780</v>
      </c>
      <c r="I111" s="31">
        <f t="shared" si="17"/>
        <v>11780</v>
      </c>
      <c r="J111" s="5" t="s">
        <v>22</v>
      </c>
      <c r="K111" s="6" t="s">
        <v>23</v>
      </c>
      <c r="L111" s="17">
        <v>45658</v>
      </c>
      <c r="M111" s="17">
        <v>46022</v>
      </c>
      <c r="N111" s="11" t="s">
        <v>832</v>
      </c>
      <c r="O111" s="5"/>
      <c r="P111" s="14"/>
    </row>
    <row r="112" spans="1:16" ht="15.75" customHeight="1">
      <c r="A112" s="107" t="s">
        <v>407</v>
      </c>
      <c r="B112" s="5" t="s">
        <v>875</v>
      </c>
      <c r="C112" s="5"/>
      <c r="D112" s="6" t="s">
        <v>289</v>
      </c>
      <c r="E112" s="7" t="s">
        <v>21</v>
      </c>
      <c r="F112" s="5">
        <v>18</v>
      </c>
      <c r="G112" s="31">
        <v>3.9</v>
      </c>
      <c r="H112" s="31">
        <f t="shared" si="16"/>
        <v>70.2</v>
      </c>
      <c r="I112" s="31">
        <f t="shared" si="17"/>
        <v>70.2</v>
      </c>
      <c r="J112" s="5" t="s">
        <v>22</v>
      </c>
      <c r="K112" s="6" t="s">
        <v>23</v>
      </c>
      <c r="L112" s="17">
        <v>45658</v>
      </c>
      <c r="M112" s="17">
        <v>46022</v>
      </c>
      <c r="N112" s="11" t="s">
        <v>832</v>
      </c>
      <c r="O112" s="5"/>
      <c r="P112" s="14"/>
    </row>
    <row r="113" spans="1:16" ht="15.75" customHeight="1">
      <c r="A113" s="107" t="s">
        <v>410</v>
      </c>
      <c r="B113" s="5" t="s">
        <v>875</v>
      </c>
      <c r="C113" s="5"/>
      <c r="D113" s="6" t="s">
        <v>292</v>
      </c>
      <c r="E113" s="7" t="s">
        <v>21</v>
      </c>
      <c r="F113" s="5">
        <v>5</v>
      </c>
      <c r="G113" s="31">
        <v>30.26</v>
      </c>
      <c r="H113" s="31">
        <f t="shared" si="16"/>
        <v>151.30000000000001</v>
      </c>
      <c r="I113" s="31">
        <f t="shared" si="17"/>
        <v>151.30000000000001</v>
      </c>
      <c r="J113" s="5" t="s">
        <v>22</v>
      </c>
      <c r="K113" s="6" t="s">
        <v>23</v>
      </c>
      <c r="L113" s="17">
        <v>45658</v>
      </c>
      <c r="M113" s="17">
        <v>46022</v>
      </c>
      <c r="N113" s="11" t="s">
        <v>832</v>
      </c>
      <c r="O113" s="5"/>
      <c r="P113" s="14"/>
    </row>
    <row r="114" spans="1:16" ht="15.75" customHeight="1">
      <c r="A114" s="107" t="s">
        <v>414</v>
      </c>
      <c r="B114" s="5" t="s">
        <v>875</v>
      </c>
      <c r="C114" s="5"/>
      <c r="D114" s="6" t="s">
        <v>295</v>
      </c>
      <c r="E114" s="7" t="s">
        <v>21</v>
      </c>
      <c r="F114" s="5">
        <v>5</v>
      </c>
      <c r="G114" s="31">
        <v>38.99</v>
      </c>
      <c r="H114" s="31">
        <f t="shared" si="16"/>
        <v>194.95000000000002</v>
      </c>
      <c r="I114" s="31">
        <f t="shared" si="17"/>
        <v>194.95000000000002</v>
      </c>
      <c r="J114" s="5" t="s">
        <v>22</v>
      </c>
      <c r="K114" s="6" t="s">
        <v>23</v>
      </c>
      <c r="L114" s="17">
        <v>45658</v>
      </c>
      <c r="M114" s="17">
        <v>46022</v>
      </c>
      <c r="N114" s="11" t="s">
        <v>832</v>
      </c>
      <c r="O114" s="5"/>
      <c r="P114" s="14"/>
    </row>
    <row r="115" spans="1:16" ht="15.75" customHeight="1">
      <c r="A115" s="107" t="s">
        <v>417</v>
      </c>
      <c r="B115" s="5" t="s">
        <v>875</v>
      </c>
      <c r="C115" s="5"/>
      <c r="D115" s="6" t="s">
        <v>298</v>
      </c>
      <c r="E115" s="7" t="s">
        <v>21</v>
      </c>
      <c r="F115" s="5">
        <v>1</v>
      </c>
      <c r="G115" s="31">
        <v>19.71</v>
      </c>
      <c r="H115" s="31">
        <f t="shared" si="16"/>
        <v>19.71</v>
      </c>
      <c r="I115" s="31">
        <f t="shared" si="17"/>
        <v>19.71</v>
      </c>
      <c r="J115" s="5" t="s">
        <v>22</v>
      </c>
      <c r="K115" s="6" t="s">
        <v>23</v>
      </c>
      <c r="L115" s="17">
        <v>45658</v>
      </c>
      <c r="M115" s="17">
        <v>46022</v>
      </c>
      <c r="N115" s="11" t="s">
        <v>832</v>
      </c>
      <c r="O115" s="5"/>
      <c r="P115" s="14"/>
    </row>
    <row r="116" spans="1:16" ht="15.75" customHeight="1">
      <c r="A116" s="107" t="s">
        <v>420</v>
      </c>
      <c r="B116" s="5" t="s">
        <v>875</v>
      </c>
      <c r="C116" s="5"/>
      <c r="D116" s="6" t="s">
        <v>301</v>
      </c>
      <c r="E116" s="7" t="s">
        <v>302</v>
      </c>
      <c r="F116" s="5">
        <v>20</v>
      </c>
      <c r="G116" s="31">
        <v>11.95</v>
      </c>
      <c r="H116" s="31">
        <f t="shared" si="16"/>
        <v>239</v>
      </c>
      <c r="I116" s="31">
        <f t="shared" si="17"/>
        <v>239</v>
      </c>
      <c r="J116" s="5" t="s">
        <v>22</v>
      </c>
      <c r="K116" s="6" t="s">
        <v>23</v>
      </c>
      <c r="L116" s="17">
        <v>45658</v>
      </c>
      <c r="M116" s="17">
        <v>46022</v>
      </c>
      <c r="N116" s="11" t="s">
        <v>832</v>
      </c>
      <c r="O116" s="5"/>
      <c r="P116" s="14"/>
    </row>
    <row r="117" spans="1:16" ht="15.75" customHeight="1">
      <c r="A117" s="107" t="s">
        <v>423</v>
      </c>
      <c r="B117" s="5" t="s">
        <v>875</v>
      </c>
      <c r="C117" s="5"/>
      <c r="D117" s="6" t="s">
        <v>305</v>
      </c>
      <c r="E117" s="7" t="s">
        <v>302</v>
      </c>
      <c r="F117" s="5">
        <v>10</v>
      </c>
      <c r="G117" s="31">
        <v>14.99</v>
      </c>
      <c r="H117" s="31">
        <f t="shared" si="16"/>
        <v>149.9</v>
      </c>
      <c r="I117" s="31">
        <f t="shared" si="17"/>
        <v>149.9</v>
      </c>
      <c r="J117" s="5" t="s">
        <v>22</v>
      </c>
      <c r="K117" s="6" t="s">
        <v>23</v>
      </c>
      <c r="L117" s="17">
        <v>45658</v>
      </c>
      <c r="M117" s="17">
        <v>46022</v>
      </c>
      <c r="N117" s="11" t="s">
        <v>832</v>
      </c>
      <c r="O117" s="5"/>
      <c r="P117" s="14"/>
    </row>
    <row r="118" spans="1:16" ht="15.75" customHeight="1">
      <c r="A118" s="107" t="s">
        <v>426</v>
      </c>
      <c r="B118" s="5" t="s">
        <v>875</v>
      </c>
      <c r="C118" s="5"/>
      <c r="D118" s="6" t="s">
        <v>308</v>
      </c>
      <c r="E118" s="7" t="s">
        <v>21</v>
      </c>
      <c r="F118" s="5">
        <v>100</v>
      </c>
      <c r="G118" s="31">
        <v>4.25</v>
      </c>
      <c r="H118" s="31">
        <f t="shared" si="16"/>
        <v>425</v>
      </c>
      <c r="I118" s="31">
        <f t="shared" si="17"/>
        <v>425</v>
      </c>
      <c r="J118" s="5" t="s">
        <v>22</v>
      </c>
      <c r="K118" s="6" t="s">
        <v>23</v>
      </c>
      <c r="L118" s="17">
        <v>45658</v>
      </c>
      <c r="M118" s="17">
        <v>46022</v>
      </c>
      <c r="N118" s="11" t="s">
        <v>832</v>
      </c>
      <c r="O118" s="5"/>
      <c r="P118" s="14"/>
    </row>
    <row r="119" spans="1:16" ht="15.75" customHeight="1">
      <c r="A119" s="107" t="s">
        <v>430</v>
      </c>
      <c r="B119" s="5" t="s">
        <v>875</v>
      </c>
      <c r="C119" s="5"/>
      <c r="D119" s="6" t="s">
        <v>311</v>
      </c>
      <c r="E119" s="7" t="s">
        <v>21</v>
      </c>
      <c r="F119" s="5">
        <v>20</v>
      </c>
      <c r="G119" s="31">
        <v>3.7</v>
      </c>
      <c r="H119" s="31">
        <f t="shared" si="16"/>
        <v>74</v>
      </c>
      <c r="I119" s="31">
        <f t="shared" si="17"/>
        <v>74</v>
      </c>
      <c r="J119" s="5" t="s">
        <v>22</v>
      </c>
      <c r="K119" s="6" t="s">
        <v>23</v>
      </c>
      <c r="L119" s="17">
        <v>45658</v>
      </c>
      <c r="M119" s="17">
        <v>46022</v>
      </c>
      <c r="N119" s="11" t="s">
        <v>832</v>
      </c>
      <c r="O119" s="5"/>
      <c r="P119" s="14"/>
    </row>
    <row r="120" spans="1:16" ht="15.75" customHeight="1">
      <c r="A120" s="107" t="s">
        <v>433</v>
      </c>
      <c r="B120" s="5" t="s">
        <v>875</v>
      </c>
      <c r="C120" s="5"/>
      <c r="D120" s="6" t="s">
        <v>314</v>
      </c>
      <c r="E120" s="7" t="s">
        <v>315</v>
      </c>
      <c r="F120" s="5">
        <v>10</v>
      </c>
      <c r="G120" s="31">
        <v>35.659999999999997</v>
      </c>
      <c r="H120" s="31">
        <f t="shared" si="16"/>
        <v>356.59999999999997</v>
      </c>
      <c r="I120" s="31">
        <f t="shared" si="17"/>
        <v>356.59999999999997</v>
      </c>
      <c r="J120" s="5" t="s">
        <v>22</v>
      </c>
      <c r="K120" s="6" t="s">
        <v>23</v>
      </c>
      <c r="L120" s="17">
        <v>45658</v>
      </c>
      <c r="M120" s="17">
        <v>46022</v>
      </c>
      <c r="N120" s="11" t="s">
        <v>832</v>
      </c>
      <c r="O120" s="5"/>
      <c r="P120" s="14"/>
    </row>
    <row r="121" spans="1:16" ht="15.75" customHeight="1">
      <c r="A121" s="107" t="s">
        <v>436</v>
      </c>
      <c r="B121" s="5" t="s">
        <v>875</v>
      </c>
      <c r="C121" s="5"/>
      <c r="D121" s="6" t="s">
        <v>318</v>
      </c>
      <c r="E121" s="7" t="s">
        <v>315</v>
      </c>
      <c r="F121" s="5">
        <v>10</v>
      </c>
      <c r="G121" s="31">
        <v>19.3</v>
      </c>
      <c r="H121" s="31">
        <f t="shared" si="16"/>
        <v>193</v>
      </c>
      <c r="I121" s="31">
        <f t="shared" si="17"/>
        <v>193</v>
      </c>
      <c r="J121" s="5" t="s">
        <v>22</v>
      </c>
      <c r="K121" s="6" t="s">
        <v>23</v>
      </c>
      <c r="L121" s="17">
        <v>45658</v>
      </c>
      <c r="M121" s="17">
        <v>46022</v>
      </c>
      <c r="N121" s="11" t="s">
        <v>832</v>
      </c>
      <c r="O121" s="5"/>
      <c r="P121" s="14"/>
    </row>
    <row r="122" spans="1:16" ht="15.75" customHeight="1">
      <c r="A122" s="107" t="s">
        <v>440</v>
      </c>
      <c r="B122" s="5" t="s">
        <v>875</v>
      </c>
      <c r="C122" s="5"/>
      <c r="D122" s="6" t="s">
        <v>321</v>
      </c>
      <c r="E122" s="7" t="s">
        <v>21</v>
      </c>
      <c r="F122" s="5">
        <v>11</v>
      </c>
      <c r="G122" s="31">
        <v>29.9</v>
      </c>
      <c r="H122" s="31">
        <f t="shared" si="16"/>
        <v>328.9</v>
      </c>
      <c r="I122" s="31">
        <f t="shared" si="17"/>
        <v>328.9</v>
      </c>
      <c r="J122" s="5" t="s">
        <v>22</v>
      </c>
      <c r="K122" s="6" t="s">
        <v>23</v>
      </c>
      <c r="L122" s="17">
        <v>45658</v>
      </c>
      <c r="M122" s="17">
        <v>46022</v>
      </c>
      <c r="N122" s="11" t="s">
        <v>832</v>
      </c>
      <c r="O122" s="5"/>
      <c r="P122" s="14"/>
    </row>
    <row r="123" spans="1:16" ht="15.75" customHeight="1">
      <c r="A123" s="107" t="s">
        <v>445</v>
      </c>
      <c r="B123" s="5" t="s">
        <v>875</v>
      </c>
      <c r="C123" s="5"/>
      <c r="D123" s="6" t="s">
        <v>324</v>
      </c>
      <c r="E123" s="7" t="s">
        <v>21</v>
      </c>
      <c r="F123" s="5">
        <v>20</v>
      </c>
      <c r="G123" s="31">
        <v>23.09</v>
      </c>
      <c r="H123" s="31">
        <f t="shared" si="16"/>
        <v>461.8</v>
      </c>
      <c r="I123" s="31">
        <f t="shared" si="17"/>
        <v>461.8</v>
      </c>
      <c r="J123" s="5" t="s">
        <v>22</v>
      </c>
      <c r="K123" s="6" t="s">
        <v>23</v>
      </c>
      <c r="L123" s="17">
        <v>45658</v>
      </c>
      <c r="M123" s="17">
        <v>46022</v>
      </c>
      <c r="N123" s="11" t="s">
        <v>832</v>
      </c>
      <c r="O123" s="5"/>
      <c r="P123" s="14"/>
    </row>
    <row r="124" spans="1:16" ht="15.75" customHeight="1">
      <c r="A124" s="107" t="s">
        <v>448</v>
      </c>
      <c r="B124" s="5" t="s">
        <v>602</v>
      </c>
      <c r="C124" s="5" t="s">
        <v>603</v>
      </c>
      <c r="D124" s="6" t="s">
        <v>604</v>
      </c>
      <c r="E124" s="7" t="s">
        <v>605</v>
      </c>
      <c r="F124" s="72">
        <v>3191.4893617021198</v>
      </c>
      <c r="G124" s="31">
        <f>4.7*2</f>
        <v>9.4</v>
      </c>
      <c r="H124" s="31">
        <f>F124*G124</f>
        <v>29999.999999999927</v>
      </c>
      <c r="I124" s="31">
        <f t="shared" si="17"/>
        <v>29999.999999999927</v>
      </c>
      <c r="J124" s="5" t="s">
        <v>107</v>
      </c>
      <c r="K124" s="6" t="s">
        <v>612</v>
      </c>
      <c r="L124" s="17"/>
      <c r="M124" s="17"/>
      <c r="N124" s="11" t="s">
        <v>606</v>
      </c>
      <c r="O124" s="5"/>
      <c r="P124" s="74"/>
    </row>
    <row r="125" spans="1:16" ht="15.75" customHeight="1">
      <c r="A125" s="107" t="s">
        <v>451</v>
      </c>
      <c r="B125" s="5" t="s">
        <v>602</v>
      </c>
      <c r="C125" s="5" t="s">
        <v>610</v>
      </c>
      <c r="D125" s="6" t="s">
        <v>611</v>
      </c>
      <c r="E125" s="7" t="s">
        <v>605</v>
      </c>
      <c r="F125" s="5"/>
      <c r="G125" s="31">
        <f>H125/12</f>
        <v>416.66666666666669</v>
      </c>
      <c r="H125" s="31">
        <v>5000</v>
      </c>
      <c r="I125" s="31">
        <f t="shared" si="17"/>
        <v>0</v>
      </c>
      <c r="J125" s="5" t="s">
        <v>22</v>
      </c>
      <c r="K125" s="6" t="s">
        <v>612</v>
      </c>
      <c r="L125" s="17">
        <v>45658</v>
      </c>
      <c r="M125" s="17">
        <v>46022</v>
      </c>
      <c r="N125" s="11" t="s">
        <v>606</v>
      </c>
      <c r="O125" s="5"/>
      <c r="P125" s="14"/>
    </row>
    <row r="126" spans="1:16" ht="15.75" customHeight="1">
      <c r="A126" s="107" t="s">
        <v>454</v>
      </c>
      <c r="B126" s="5" t="s">
        <v>602</v>
      </c>
      <c r="C126" s="5" t="s">
        <v>615</v>
      </c>
      <c r="D126" s="6" t="s">
        <v>616</v>
      </c>
      <c r="E126" s="7" t="s">
        <v>605</v>
      </c>
      <c r="F126" s="72">
        <v>138.888888888888</v>
      </c>
      <c r="G126" s="31">
        <f>7.2*2</f>
        <v>14.4</v>
      </c>
      <c r="H126" s="31">
        <f t="shared" ref="H126:H131" si="18">G126*F126</f>
        <v>1999.9999999999873</v>
      </c>
      <c r="I126" s="31">
        <f t="shared" si="17"/>
        <v>1999.9999999999873</v>
      </c>
      <c r="J126" s="5" t="s">
        <v>22</v>
      </c>
      <c r="K126" s="6" t="s">
        <v>612</v>
      </c>
      <c r="L126" s="17">
        <v>45658</v>
      </c>
      <c r="M126" s="17">
        <v>46022</v>
      </c>
      <c r="N126" s="11" t="s">
        <v>606</v>
      </c>
      <c r="O126" s="5"/>
      <c r="P126" s="14"/>
    </row>
    <row r="127" spans="1:16" ht="15.75" customHeight="1">
      <c r="A127" s="107" t="s">
        <v>457</v>
      </c>
      <c r="B127" s="5" t="s">
        <v>602</v>
      </c>
      <c r="C127" s="5" t="s">
        <v>619</v>
      </c>
      <c r="D127" s="6" t="s">
        <v>620</v>
      </c>
      <c r="E127" s="7" t="s">
        <v>605</v>
      </c>
      <c r="F127" s="72">
        <v>106.38297872340399</v>
      </c>
      <c r="G127" s="31">
        <f>4.7*2</f>
        <v>9.4</v>
      </c>
      <c r="H127" s="31">
        <f t="shared" si="18"/>
        <v>999.99999999999761</v>
      </c>
      <c r="I127" s="31">
        <f t="shared" si="17"/>
        <v>999.99999999999761</v>
      </c>
      <c r="J127" s="5" t="s">
        <v>22</v>
      </c>
      <c r="K127" s="6" t="s">
        <v>612</v>
      </c>
      <c r="L127" s="17">
        <v>45658</v>
      </c>
      <c r="M127" s="17">
        <v>46022</v>
      </c>
      <c r="N127" s="11" t="s">
        <v>606</v>
      </c>
      <c r="O127" s="5"/>
      <c r="P127" s="14"/>
    </row>
    <row r="128" spans="1:16" ht="15.75" customHeight="1">
      <c r="A128" s="107" t="s">
        <v>462</v>
      </c>
      <c r="B128" s="5" t="s">
        <v>602</v>
      </c>
      <c r="C128" s="5" t="s">
        <v>623</v>
      </c>
      <c r="D128" s="6" t="s">
        <v>624</v>
      </c>
      <c r="E128" s="7" t="s">
        <v>605</v>
      </c>
      <c r="F128" s="72">
        <v>315.78947368421001</v>
      </c>
      <c r="G128" s="31">
        <f>4.75*2</f>
        <v>9.5</v>
      </c>
      <c r="H128" s="31">
        <f t="shared" si="18"/>
        <v>2999.999999999995</v>
      </c>
      <c r="I128" s="31">
        <f t="shared" si="17"/>
        <v>2999.999999999995</v>
      </c>
      <c r="J128" s="5" t="s">
        <v>22</v>
      </c>
      <c r="K128" s="6" t="s">
        <v>612</v>
      </c>
      <c r="L128" s="17">
        <v>45658</v>
      </c>
      <c r="M128" s="17">
        <v>46022</v>
      </c>
      <c r="N128" s="11" t="s">
        <v>606</v>
      </c>
      <c r="O128" s="5"/>
      <c r="P128" s="14"/>
    </row>
    <row r="129" spans="1:16" ht="15.75" customHeight="1">
      <c r="A129" s="107" t="s">
        <v>465</v>
      </c>
      <c r="B129" s="5" t="s">
        <v>602</v>
      </c>
      <c r="C129" s="5" t="s">
        <v>627</v>
      </c>
      <c r="D129" s="6" t="s">
        <v>628</v>
      </c>
      <c r="E129" s="7" t="s">
        <v>605</v>
      </c>
      <c r="F129" s="72">
        <v>918.36734693877497</v>
      </c>
      <c r="G129" s="31">
        <f>4.9*2</f>
        <v>9.8000000000000007</v>
      </c>
      <c r="H129" s="31">
        <f t="shared" si="18"/>
        <v>8999.9999999999945</v>
      </c>
      <c r="I129" s="31">
        <f t="shared" si="17"/>
        <v>8999.9999999999945</v>
      </c>
      <c r="J129" s="5" t="s">
        <v>22</v>
      </c>
      <c r="K129" s="6" t="s">
        <v>612</v>
      </c>
      <c r="L129" s="17">
        <v>45658</v>
      </c>
      <c r="M129" s="17">
        <v>46022</v>
      </c>
      <c r="N129" s="11" t="s">
        <v>606</v>
      </c>
      <c r="O129" s="5"/>
      <c r="P129" s="14"/>
    </row>
    <row r="130" spans="1:16" ht="15.75" customHeight="1">
      <c r="A130" s="107" t="s">
        <v>468</v>
      </c>
      <c r="B130" s="5" t="s">
        <v>602</v>
      </c>
      <c r="C130" s="5" t="s">
        <v>631</v>
      </c>
      <c r="D130" s="20" t="s">
        <v>632</v>
      </c>
      <c r="E130" s="7" t="s">
        <v>605</v>
      </c>
      <c r="F130" s="72">
        <v>300.30030030030002</v>
      </c>
      <c r="G130" s="31">
        <f>16.65*2</f>
        <v>33.299999999999997</v>
      </c>
      <c r="H130" s="31">
        <f t="shared" si="18"/>
        <v>9999.9999999999891</v>
      </c>
      <c r="I130" s="31">
        <f t="shared" si="17"/>
        <v>9999.9999999999891</v>
      </c>
      <c r="J130" s="5" t="s">
        <v>22</v>
      </c>
      <c r="K130" s="6" t="s">
        <v>612</v>
      </c>
      <c r="L130" s="17">
        <v>45658</v>
      </c>
      <c r="M130" s="17">
        <v>46022</v>
      </c>
      <c r="N130" s="11" t="s">
        <v>606</v>
      </c>
      <c r="O130" s="5"/>
      <c r="P130" s="14"/>
    </row>
    <row r="131" spans="1:16" ht="15.75" customHeight="1">
      <c r="A131" s="107" t="s">
        <v>472</v>
      </c>
      <c r="B131" s="5" t="s">
        <v>602</v>
      </c>
      <c r="C131" s="5" t="s">
        <v>635</v>
      </c>
      <c r="D131" s="6" t="s">
        <v>636</v>
      </c>
      <c r="E131" s="7" t="s">
        <v>605</v>
      </c>
      <c r="F131" s="72">
        <v>83.919018147487606</v>
      </c>
      <c r="G131" s="31">
        <f>96.94+93.72</f>
        <v>190.66</v>
      </c>
      <c r="H131" s="31">
        <f t="shared" si="18"/>
        <v>15999.999999999987</v>
      </c>
      <c r="I131" s="31">
        <f t="shared" si="17"/>
        <v>15999.999999999987</v>
      </c>
      <c r="J131" s="5" t="s">
        <v>22</v>
      </c>
      <c r="K131" s="6" t="s">
        <v>612</v>
      </c>
      <c r="L131" s="17">
        <v>45658</v>
      </c>
      <c r="M131" s="17">
        <v>46022</v>
      </c>
      <c r="N131" s="11" t="s">
        <v>606</v>
      </c>
      <c r="O131" s="5"/>
      <c r="P131" s="14"/>
    </row>
    <row r="132" spans="1:16" ht="15.75" customHeight="1">
      <c r="A132" s="107" t="s">
        <v>475</v>
      </c>
      <c r="B132" s="5" t="s">
        <v>602</v>
      </c>
      <c r="C132" s="5" t="s">
        <v>639</v>
      </c>
      <c r="D132" s="6" t="s">
        <v>640</v>
      </c>
      <c r="E132" s="7" t="s">
        <v>605</v>
      </c>
      <c r="F132" s="72">
        <f>H132/G132</f>
        <v>12</v>
      </c>
      <c r="G132" s="76">
        <f>H132/12</f>
        <v>1250</v>
      </c>
      <c r="H132" s="31">
        <v>15000</v>
      </c>
      <c r="I132" s="31">
        <f t="shared" si="17"/>
        <v>15000</v>
      </c>
      <c r="J132" s="5" t="s">
        <v>22</v>
      </c>
      <c r="K132" s="6" t="s">
        <v>612</v>
      </c>
      <c r="L132" s="17">
        <v>45658</v>
      </c>
      <c r="M132" s="17">
        <v>46022</v>
      </c>
      <c r="N132" s="11" t="s">
        <v>606</v>
      </c>
      <c r="O132" s="5"/>
      <c r="P132" s="14"/>
    </row>
    <row r="133" spans="1:16" ht="15.75" customHeight="1">
      <c r="A133" s="107" t="s">
        <v>478</v>
      </c>
      <c r="B133" s="5" t="s">
        <v>66</v>
      </c>
      <c r="C133" s="5" t="s">
        <v>73</v>
      </c>
      <c r="D133" s="6" t="s">
        <v>74</v>
      </c>
      <c r="E133" s="7" t="s">
        <v>918</v>
      </c>
      <c r="F133" s="18">
        <v>1</v>
      </c>
      <c r="G133" s="9">
        <v>12000000</v>
      </c>
      <c r="H133" s="9">
        <v>12000000</v>
      </c>
      <c r="I133" s="31">
        <f t="shared" si="17"/>
        <v>12000000</v>
      </c>
      <c r="J133" s="5" t="s">
        <v>107</v>
      </c>
      <c r="K133" s="6" t="s">
        <v>103</v>
      </c>
      <c r="L133" s="17">
        <v>45717</v>
      </c>
      <c r="M133" s="17">
        <v>45897</v>
      </c>
      <c r="N133" s="11" t="s">
        <v>77</v>
      </c>
      <c r="O133" s="5"/>
      <c r="P133" s="14"/>
    </row>
    <row r="134" spans="1:16" ht="15.75" customHeight="1">
      <c r="A134" s="107" t="s">
        <v>484</v>
      </c>
      <c r="B134" s="5" t="s">
        <v>66</v>
      </c>
      <c r="C134" s="5" t="s">
        <v>81</v>
      </c>
      <c r="D134" s="6" t="s">
        <v>82</v>
      </c>
      <c r="E134" s="7" t="s">
        <v>918</v>
      </c>
      <c r="F134" s="18">
        <v>1</v>
      </c>
      <c r="G134" s="9">
        <v>15000000</v>
      </c>
      <c r="H134" s="9">
        <v>15000000</v>
      </c>
      <c r="I134" s="31">
        <f t="shared" si="17"/>
        <v>15000000</v>
      </c>
      <c r="J134" s="5" t="s">
        <v>107</v>
      </c>
      <c r="K134" s="6" t="s">
        <v>103</v>
      </c>
      <c r="L134" s="17">
        <v>45717</v>
      </c>
      <c r="M134" s="17">
        <v>46077</v>
      </c>
      <c r="N134" s="11" t="s">
        <v>77</v>
      </c>
      <c r="O134" s="5"/>
      <c r="P134" s="14"/>
    </row>
    <row r="135" spans="1:16" ht="15.75" customHeight="1">
      <c r="A135" s="107" t="s">
        <v>488</v>
      </c>
      <c r="B135" s="5" t="s">
        <v>66</v>
      </c>
      <c r="C135" s="5" t="s">
        <v>85</v>
      </c>
      <c r="D135" s="6" t="s">
        <v>86</v>
      </c>
      <c r="E135" s="7" t="s">
        <v>918</v>
      </c>
      <c r="F135" s="18">
        <v>1</v>
      </c>
      <c r="G135" s="9">
        <v>15000000</v>
      </c>
      <c r="H135" s="9">
        <v>15000000</v>
      </c>
      <c r="I135" s="31">
        <f t="shared" si="17"/>
        <v>15000000</v>
      </c>
      <c r="J135" s="5" t="s">
        <v>107</v>
      </c>
      <c r="K135" s="6" t="s">
        <v>103</v>
      </c>
      <c r="L135" s="17">
        <v>45778</v>
      </c>
      <c r="M135" s="17">
        <v>45958</v>
      </c>
      <c r="N135" s="11" t="s">
        <v>77</v>
      </c>
      <c r="O135" s="5"/>
      <c r="P135" s="14"/>
    </row>
    <row r="136" spans="1:16" ht="15.75" customHeight="1">
      <c r="A136" s="107" t="s">
        <v>491</v>
      </c>
      <c r="B136" s="5" t="s">
        <v>66</v>
      </c>
      <c r="C136" s="5" t="s">
        <v>89</v>
      </c>
      <c r="D136" s="6" t="s">
        <v>90</v>
      </c>
      <c r="E136" s="7" t="s">
        <v>918</v>
      </c>
      <c r="F136" s="18">
        <v>1</v>
      </c>
      <c r="G136" s="9">
        <v>15000000</v>
      </c>
      <c r="H136" s="9">
        <v>15000000</v>
      </c>
      <c r="I136" s="31">
        <f t="shared" si="17"/>
        <v>15000000</v>
      </c>
      <c r="J136" s="5" t="s">
        <v>107</v>
      </c>
      <c r="K136" s="6" t="s">
        <v>103</v>
      </c>
      <c r="L136" s="17">
        <v>45778</v>
      </c>
      <c r="M136" s="17">
        <v>45958</v>
      </c>
      <c r="N136" s="11" t="s">
        <v>77</v>
      </c>
      <c r="O136" s="5"/>
      <c r="P136" s="14"/>
    </row>
    <row r="137" spans="1:16" ht="15.75" customHeight="1">
      <c r="A137" s="107" t="s">
        <v>496</v>
      </c>
      <c r="B137" s="5" t="s">
        <v>66</v>
      </c>
      <c r="C137" s="5" t="s">
        <v>93</v>
      </c>
      <c r="D137" s="6" t="s">
        <v>94</v>
      </c>
      <c r="E137" s="7" t="s">
        <v>918</v>
      </c>
      <c r="F137" s="18">
        <v>1</v>
      </c>
      <c r="G137" s="9">
        <v>20000000</v>
      </c>
      <c r="H137" s="9">
        <v>20000000</v>
      </c>
      <c r="I137" s="31">
        <f t="shared" si="17"/>
        <v>20000000</v>
      </c>
      <c r="J137" s="5" t="s">
        <v>107</v>
      </c>
      <c r="K137" s="6" t="s">
        <v>103</v>
      </c>
      <c r="L137" s="17">
        <v>45809</v>
      </c>
      <c r="M137" s="17">
        <v>45989</v>
      </c>
      <c r="N137" s="11" t="s">
        <v>77</v>
      </c>
      <c r="O137" s="5"/>
      <c r="P137" s="14"/>
    </row>
    <row r="138" spans="1:16" ht="15.75" customHeight="1">
      <c r="A138" s="107" t="s">
        <v>499</v>
      </c>
      <c r="B138" s="5" t="s">
        <v>66</v>
      </c>
      <c r="C138" s="5" t="s">
        <v>97</v>
      </c>
      <c r="D138" s="6" t="s">
        <v>98</v>
      </c>
      <c r="E138" s="7" t="s">
        <v>918</v>
      </c>
      <c r="F138" s="18">
        <v>1</v>
      </c>
      <c r="G138" s="9">
        <v>2000000</v>
      </c>
      <c r="H138" s="9">
        <v>2000000</v>
      </c>
      <c r="I138" s="31">
        <f t="shared" si="17"/>
        <v>2000000</v>
      </c>
      <c r="J138" s="5" t="s">
        <v>107</v>
      </c>
      <c r="K138" s="6" t="s">
        <v>103</v>
      </c>
      <c r="L138" s="17">
        <v>45809</v>
      </c>
      <c r="M138" s="17">
        <v>45989</v>
      </c>
      <c r="N138" s="11" t="s">
        <v>77</v>
      </c>
      <c r="O138" s="5"/>
      <c r="P138" s="14"/>
    </row>
    <row r="139" spans="1:16" ht="15.75" customHeight="1">
      <c r="A139" s="107" t="s">
        <v>502</v>
      </c>
      <c r="B139" s="5" t="s">
        <v>66</v>
      </c>
      <c r="C139" s="5" t="s">
        <v>101</v>
      </c>
      <c r="D139" s="6" t="s">
        <v>102</v>
      </c>
      <c r="E139" s="7" t="s">
        <v>918</v>
      </c>
      <c r="F139" s="18">
        <v>1</v>
      </c>
      <c r="G139" s="9">
        <v>8000000</v>
      </c>
      <c r="H139" s="9">
        <v>8000000</v>
      </c>
      <c r="I139" s="31">
        <f t="shared" si="17"/>
        <v>8000000</v>
      </c>
      <c r="J139" s="5" t="s">
        <v>22</v>
      </c>
      <c r="K139" s="6" t="s">
        <v>103</v>
      </c>
      <c r="L139" s="17">
        <v>45839</v>
      </c>
      <c r="M139" s="17">
        <v>46199</v>
      </c>
      <c r="N139" s="11" t="s">
        <v>77</v>
      </c>
      <c r="O139" s="5"/>
      <c r="P139" s="14"/>
    </row>
    <row r="140" spans="1:16" ht="15.75" customHeight="1">
      <c r="A140" s="107" t="s">
        <v>505</v>
      </c>
      <c r="B140" s="5" t="s">
        <v>66</v>
      </c>
      <c r="C140" s="5"/>
      <c r="D140" s="6" t="s">
        <v>106</v>
      </c>
      <c r="E140" s="7" t="s">
        <v>918</v>
      </c>
      <c r="F140" s="18">
        <v>1</v>
      </c>
      <c r="G140" s="8">
        <v>19653920</v>
      </c>
      <c r="H140" s="8">
        <v>19653920</v>
      </c>
      <c r="I140" s="19">
        <v>5653920</v>
      </c>
      <c r="J140" s="15" t="s">
        <v>107</v>
      </c>
      <c r="K140" s="6" t="s">
        <v>23</v>
      </c>
      <c r="L140" s="17">
        <v>45482</v>
      </c>
      <c r="M140" s="17">
        <v>46202</v>
      </c>
      <c r="N140" s="11" t="s">
        <v>77</v>
      </c>
      <c r="O140" s="5"/>
      <c r="P140" s="14"/>
    </row>
    <row r="141" spans="1:16" ht="15.75" customHeight="1">
      <c r="A141" s="107" t="s">
        <v>508</v>
      </c>
      <c r="B141" s="5" t="s">
        <v>66</v>
      </c>
      <c r="C141" s="5"/>
      <c r="D141" s="6" t="s">
        <v>67</v>
      </c>
      <c r="E141" s="13" t="s">
        <v>44</v>
      </c>
      <c r="F141" s="15">
        <v>1</v>
      </c>
      <c r="G141" s="9">
        <v>10000</v>
      </c>
      <c r="H141" s="9">
        <v>10000</v>
      </c>
      <c r="I141" s="9">
        <v>10000</v>
      </c>
      <c r="J141" s="5" t="s">
        <v>68</v>
      </c>
      <c r="K141" s="6" t="s">
        <v>69</v>
      </c>
      <c r="L141" s="17">
        <v>44404</v>
      </c>
      <c r="M141" s="17">
        <v>45864</v>
      </c>
      <c r="N141" s="11" t="s">
        <v>45</v>
      </c>
      <c r="O141" s="5"/>
      <c r="P141" s="14"/>
    </row>
    <row r="142" spans="1:16" ht="15.75" customHeight="1">
      <c r="A142" s="107" t="s">
        <v>514</v>
      </c>
      <c r="B142" s="5" t="s">
        <v>19</v>
      </c>
      <c r="C142" s="5"/>
      <c r="D142" s="115" t="s">
        <v>55</v>
      </c>
      <c r="E142" s="7" t="s">
        <v>21</v>
      </c>
      <c r="F142" s="5">
        <v>3</v>
      </c>
      <c r="G142" s="8">
        <f>I142/3</f>
        <v>5032.7300000000005</v>
      </c>
      <c r="H142" s="8">
        <v>15098.19</v>
      </c>
      <c r="I142" s="9">
        <v>15098.19</v>
      </c>
      <c r="J142" s="5" t="s">
        <v>22</v>
      </c>
      <c r="K142" s="6" t="s">
        <v>23</v>
      </c>
      <c r="L142" s="10">
        <v>45597</v>
      </c>
      <c r="M142" s="10">
        <v>45667</v>
      </c>
      <c r="N142" s="11" t="s">
        <v>56</v>
      </c>
      <c r="O142" s="5"/>
      <c r="P142" s="14"/>
    </row>
    <row r="143" spans="1:16" ht="15.75" customHeight="1">
      <c r="A143" s="107" t="s">
        <v>519</v>
      </c>
      <c r="B143" s="5" t="s">
        <v>19</v>
      </c>
      <c r="C143" s="5"/>
      <c r="D143" s="115" t="s">
        <v>20</v>
      </c>
      <c r="E143" s="7" t="s">
        <v>21</v>
      </c>
      <c r="F143" s="5">
        <v>1</v>
      </c>
      <c r="G143" s="8">
        <v>137.63999999999999</v>
      </c>
      <c r="H143" s="8">
        <v>137.63999999999999</v>
      </c>
      <c r="I143" s="9">
        <v>137.63999999999999</v>
      </c>
      <c r="J143" s="5" t="s">
        <v>22</v>
      </c>
      <c r="K143" s="6" t="s">
        <v>23</v>
      </c>
      <c r="L143" s="10">
        <v>45597</v>
      </c>
      <c r="M143" s="10">
        <v>45667</v>
      </c>
      <c r="N143" s="11" t="s">
        <v>56</v>
      </c>
      <c r="O143" s="5"/>
      <c r="P143" s="14"/>
    </row>
    <row r="144" spans="1:16" ht="15.75" customHeight="1">
      <c r="A144" s="107" t="s">
        <v>522</v>
      </c>
      <c r="B144" s="5" t="s">
        <v>19</v>
      </c>
      <c r="C144" s="5"/>
      <c r="D144" s="115" t="s">
        <v>28</v>
      </c>
      <c r="E144" s="7" t="s">
        <v>21</v>
      </c>
      <c r="F144" s="5">
        <v>1</v>
      </c>
      <c r="G144" s="8">
        <v>379.83</v>
      </c>
      <c r="H144" s="8">
        <v>379.83</v>
      </c>
      <c r="I144" s="9">
        <v>379.83</v>
      </c>
      <c r="J144" s="5" t="s">
        <v>22</v>
      </c>
      <c r="K144" s="6" t="s">
        <v>23</v>
      </c>
      <c r="L144" s="10">
        <v>45597</v>
      </c>
      <c r="M144" s="10">
        <v>45667</v>
      </c>
      <c r="N144" s="11" t="s">
        <v>56</v>
      </c>
      <c r="O144" s="5"/>
      <c r="P144" s="14"/>
    </row>
    <row r="145" spans="1:16" ht="15.75" customHeight="1">
      <c r="A145" s="107" t="s">
        <v>525</v>
      </c>
      <c r="B145" s="5" t="s">
        <v>19</v>
      </c>
      <c r="C145" s="5"/>
      <c r="D145" s="6" t="s">
        <v>31</v>
      </c>
      <c r="E145" s="7" t="s">
        <v>21</v>
      </c>
      <c r="F145" s="5">
        <v>1</v>
      </c>
      <c r="G145" s="8">
        <v>264.29000000000002</v>
      </c>
      <c r="H145" s="8">
        <v>264.29000000000002</v>
      </c>
      <c r="I145" s="9">
        <v>264.29000000000002</v>
      </c>
      <c r="J145" s="5" t="s">
        <v>22</v>
      </c>
      <c r="K145" s="6" t="s">
        <v>23</v>
      </c>
      <c r="L145" s="10">
        <v>45597</v>
      </c>
      <c r="M145" s="10">
        <v>45667</v>
      </c>
      <c r="N145" s="11" t="s">
        <v>56</v>
      </c>
      <c r="O145" s="5"/>
      <c r="P145" s="14"/>
    </row>
    <row r="146" spans="1:16" ht="15.75" customHeight="1">
      <c r="A146" s="107" t="s">
        <v>530</v>
      </c>
      <c r="B146" s="5" t="s">
        <v>19</v>
      </c>
      <c r="C146" s="5"/>
      <c r="D146" s="115" t="s">
        <v>51</v>
      </c>
      <c r="E146" s="7" t="s">
        <v>21</v>
      </c>
      <c r="F146" s="5">
        <v>1</v>
      </c>
      <c r="G146" s="8">
        <v>61.89</v>
      </c>
      <c r="H146" s="8">
        <v>61.89</v>
      </c>
      <c r="I146" s="9">
        <v>61.89</v>
      </c>
      <c r="J146" s="5" t="s">
        <v>22</v>
      </c>
      <c r="K146" s="6" t="s">
        <v>23</v>
      </c>
      <c r="L146" s="10">
        <v>45597</v>
      </c>
      <c r="M146" s="10">
        <v>45667</v>
      </c>
      <c r="N146" s="11" t="s">
        <v>52</v>
      </c>
      <c r="O146" s="5"/>
      <c r="P146" s="14"/>
    </row>
    <row r="147" spans="1:16" ht="15.75" customHeight="1">
      <c r="A147" s="107" t="s">
        <v>536</v>
      </c>
      <c r="B147" s="5" t="s">
        <v>19</v>
      </c>
      <c r="C147" s="5"/>
      <c r="D147" s="115" t="s">
        <v>60</v>
      </c>
      <c r="E147" s="7" t="s">
        <v>21</v>
      </c>
      <c r="F147" s="15">
        <v>1</v>
      </c>
      <c r="G147" s="8">
        <v>24312.66</v>
      </c>
      <c r="H147" s="8">
        <v>24312.66</v>
      </c>
      <c r="I147" s="9">
        <v>24312.66</v>
      </c>
      <c r="J147" s="5" t="s">
        <v>22</v>
      </c>
      <c r="K147" s="6" t="s">
        <v>23</v>
      </c>
      <c r="L147" s="10">
        <v>45597</v>
      </c>
      <c r="M147" s="10">
        <v>45667</v>
      </c>
      <c r="N147" s="11" t="s">
        <v>56</v>
      </c>
      <c r="O147" s="5"/>
      <c r="P147" s="14"/>
    </row>
    <row r="148" spans="1:16" ht="15.75" customHeight="1">
      <c r="A148" s="107" t="s">
        <v>540</v>
      </c>
      <c r="B148" s="5" t="s">
        <v>19</v>
      </c>
      <c r="C148" s="5"/>
      <c r="D148" s="115" t="s">
        <v>34</v>
      </c>
      <c r="E148" s="7" t="s">
        <v>21</v>
      </c>
      <c r="F148" s="15">
        <v>1</v>
      </c>
      <c r="G148" s="8">
        <v>304.88</v>
      </c>
      <c r="H148" s="8">
        <v>304.88</v>
      </c>
      <c r="I148" s="9">
        <v>304.88</v>
      </c>
      <c r="J148" s="5" t="s">
        <v>22</v>
      </c>
      <c r="K148" s="6" t="s">
        <v>23</v>
      </c>
      <c r="L148" s="10">
        <v>45597</v>
      </c>
      <c r="M148" s="10">
        <v>45667</v>
      </c>
      <c r="N148" s="11" t="s">
        <v>56</v>
      </c>
      <c r="O148" s="5"/>
      <c r="P148" s="14"/>
    </row>
    <row r="149" spans="1:16" ht="15.75" customHeight="1">
      <c r="A149" s="107" t="s">
        <v>543</v>
      </c>
      <c r="B149" s="5" t="s">
        <v>19</v>
      </c>
      <c r="C149" s="5"/>
      <c r="D149" s="115" t="s">
        <v>37</v>
      </c>
      <c r="E149" s="7" t="s">
        <v>21</v>
      </c>
      <c r="F149" s="15">
        <v>1</v>
      </c>
      <c r="G149" s="8">
        <v>2866.56</v>
      </c>
      <c r="H149" s="8">
        <v>2866.56</v>
      </c>
      <c r="I149" s="9">
        <v>2866.56</v>
      </c>
      <c r="J149" s="5" t="s">
        <v>22</v>
      </c>
      <c r="K149" s="6" t="s">
        <v>23</v>
      </c>
      <c r="L149" s="10">
        <v>45597</v>
      </c>
      <c r="M149" s="10">
        <v>45667</v>
      </c>
      <c r="N149" s="11" t="s">
        <v>56</v>
      </c>
      <c r="O149" s="5"/>
      <c r="P149" s="14"/>
    </row>
    <row r="150" spans="1:16" ht="15.75" customHeight="1">
      <c r="A150" s="107" t="s">
        <v>547</v>
      </c>
      <c r="B150" s="5" t="s">
        <v>19</v>
      </c>
      <c r="C150" s="5"/>
      <c r="D150" s="115" t="s">
        <v>40</v>
      </c>
      <c r="E150" s="7" t="s">
        <v>21</v>
      </c>
      <c r="F150" s="15">
        <v>1</v>
      </c>
      <c r="G150" s="8">
        <v>777.48</v>
      </c>
      <c r="H150" s="8">
        <v>777.48</v>
      </c>
      <c r="I150" s="9">
        <v>777.48</v>
      </c>
      <c r="J150" s="5" t="s">
        <v>22</v>
      </c>
      <c r="K150" s="6" t="s">
        <v>23</v>
      </c>
      <c r="L150" s="10">
        <v>45597</v>
      </c>
      <c r="M150" s="10">
        <v>45667</v>
      </c>
      <c r="N150" s="11" t="s">
        <v>56</v>
      </c>
      <c r="O150" s="5"/>
      <c r="P150" s="14"/>
    </row>
    <row r="151" spans="1:16" ht="15.75" customHeight="1">
      <c r="A151" s="107" t="s">
        <v>551</v>
      </c>
      <c r="B151" s="5" t="s">
        <v>19</v>
      </c>
      <c r="C151" s="5"/>
      <c r="D151" s="6" t="s">
        <v>63</v>
      </c>
      <c r="E151" s="7" t="s">
        <v>21</v>
      </c>
      <c r="F151" s="15">
        <v>1</v>
      </c>
      <c r="G151" s="8">
        <v>3377.2</v>
      </c>
      <c r="H151" s="8">
        <v>3377.2</v>
      </c>
      <c r="I151" s="9">
        <v>3377.2</v>
      </c>
      <c r="J151" s="5" t="s">
        <v>22</v>
      </c>
      <c r="K151" s="6" t="s">
        <v>23</v>
      </c>
      <c r="L151" s="10">
        <v>45597</v>
      </c>
      <c r="M151" s="10">
        <v>45667</v>
      </c>
      <c r="N151" s="11" t="s">
        <v>56</v>
      </c>
      <c r="O151" s="5"/>
      <c r="P151" s="14"/>
    </row>
    <row r="152" spans="1:16" ht="15.75" customHeight="1">
      <c r="A152" s="107" t="s">
        <v>555</v>
      </c>
      <c r="B152" s="5" t="s">
        <v>788</v>
      </c>
      <c r="C152" s="5" t="s">
        <v>796</v>
      </c>
      <c r="D152" s="6" t="s">
        <v>919</v>
      </c>
      <c r="E152" s="7" t="s">
        <v>21</v>
      </c>
      <c r="F152" s="5">
        <v>50</v>
      </c>
      <c r="G152" s="8">
        <f t="shared" ref="G152:G155" si="19">I152/F152</f>
        <v>7000</v>
      </c>
      <c r="H152" s="8">
        <f t="shared" ref="H152:H155" si="20">G152*F152</f>
        <v>350000</v>
      </c>
      <c r="I152" s="9">
        <v>350000</v>
      </c>
      <c r="J152" s="5" t="s">
        <v>22</v>
      </c>
      <c r="K152" s="74" t="s">
        <v>486</v>
      </c>
      <c r="L152" s="17">
        <v>45658</v>
      </c>
      <c r="M152" s="17">
        <v>45992</v>
      </c>
      <c r="N152" s="11" t="s">
        <v>45</v>
      </c>
      <c r="O152" s="5"/>
      <c r="P152" s="14"/>
    </row>
    <row r="153" spans="1:16" ht="15.75" customHeight="1">
      <c r="A153" s="107" t="s">
        <v>559</v>
      </c>
      <c r="B153" s="5" t="s">
        <v>788</v>
      </c>
      <c r="C153" s="5" t="s">
        <v>796</v>
      </c>
      <c r="D153" s="6" t="s">
        <v>920</v>
      </c>
      <c r="E153" s="7" t="s">
        <v>21</v>
      </c>
      <c r="F153" s="5">
        <v>10000</v>
      </c>
      <c r="G153" s="8">
        <f t="shared" si="19"/>
        <v>112</v>
      </c>
      <c r="H153" s="8">
        <f t="shared" si="20"/>
        <v>1120000</v>
      </c>
      <c r="I153" s="9">
        <v>1120000</v>
      </c>
      <c r="J153" s="5" t="s">
        <v>22</v>
      </c>
      <c r="K153" s="74" t="s">
        <v>486</v>
      </c>
      <c r="L153" s="17">
        <v>45658</v>
      </c>
      <c r="M153" s="17">
        <v>45992</v>
      </c>
      <c r="N153" s="11" t="s">
        <v>45</v>
      </c>
      <c r="O153" s="5"/>
      <c r="P153" s="14"/>
    </row>
    <row r="154" spans="1:16" ht="15.75" customHeight="1">
      <c r="A154" s="107" t="s">
        <v>563</v>
      </c>
      <c r="B154" s="5" t="s">
        <v>788</v>
      </c>
      <c r="C154" s="5" t="s">
        <v>796</v>
      </c>
      <c r="D154" s="6" t="s">
        <v>921</v>
      </c>
      <c r="E154" s="7" t="s">
        <v>21</v>
      </c>
      <c r="F154" s="5">
        <v>1000</v>
      </c>
      <c r="G154" s="8">
        <f t="shared" si="19"/>
        <v>78</v>
      </c>
      <c r="H154" s="8">
        <f t="shared" si="20"/>
        <v>78000</v>
      </c>
      <c r="I154" s="9">
        <v>78000</v>
      </c>
      <c r="J154" s="5" t="s">
        <v>22</v>
      </c>
      <c r="K154" s="74" t="s">
        <v>486</v>
      </c>
      <c r="L154" s="17">
        <v>45658</v>
      </c>
      <c r="M154" s="17">
        <v>45992</v>
      </c>
      <c r="N154" s="11" t="s">
        <v>45</v>
      </c>
      <c r="O154" s="5"/>
      <c r="P154" s="14"/>
    </row>
    <row r="155" spans="1:16" ht="15.75" customHeight="1">
      <c r="A155" s="107" t="s">
        <v>568</v>
      </c>
      <c r="B155" s="5" t="s">
        <v>788</v>
      </c>
      <c r="C155" s="5" t="s">
        <v>796</v>
      </c>
      <c r="D155" s="6" t="s">
        <v>922</v>
      </c>
      <c r="E155" s="7" t="s">
        <v>21</v>
      </c>
      <c r="F155" s="5">
        <v>5000</v>
      </c>
      <c r="G155" s="8">
        <f t="shared" si="19"/>
        <v>116</v>
      </c>
      <c r="H155" s="8">
        <f t="shared" si="20"/>
        <v>580000</v>
      </c>
      <c r="I155" s="9">
        <v>580000</v>
      </c>
      <c r="J155" s="5" t="s">
        <v>22</v>
      </c>
      <c r="K155" s="74" t="s">
        <v>486</v>
      </c>
      <c r="L155" s="17">
        <v>45658</v>
      </c>
      <c r="M155" s="17">
        <v>45992</v>
      </c>
      <c r="N155" s="11" t="s">
        <v>45</v>
      </c>
      <c r="O155" s="5"/>
      <c r="P155" s="14"/>
    </row>
    <row r="156" spans="1:16" ht="15.75" customHeight="1">
      <c r="A156" s="107" t="s">
        <v>572</v>
      </c>
      <c r="B156" s="5" t="s">
        <v>788</v>
      </c>
      <c r="C156" s="5" t="s">
        <v>807</v>
      </c>
      <c r="D156" s="6" t="s">
        <v>808</v>
      </c>
      <c r="E156" s="7" t="s">
        <v>21</v>
      </c>
      <c r="F156" s="5">
        <v>2</v>
      </c>
      <c r="G156" s="8">
        <v>6490</v>
      </c>
      <c r="H156" s="8">
        <f>F156*G156</f>
        <v>12980</v>
      </c>
      <c r="I156" s="8">
        <f>G156*F156</f>
        <v>12980</v>
      </c>
      <c r="J156" s="5" t="s">
        <v>22</v>
      </c>
      <c r="K156" s="74" t="s">
        <v>486</v>
      </c>
      <c r="L156" s="17">
        <v>45658</v>
      </c>
      <c r="M156" s="17">
        <v>45992</v>
      </c>
      <c r="N156" s="11" t="s">
        <v>56</v>
      </c>
      <c r="O156" s="5"/>
      <c r="P156" s="14"/>
    </row>
    <row r="157" spans="1:16" ht="15.75" customHeight="1">
      <c r="A157" s="107" t="s">
        <v>576</v>
      </c>
      <c r="B157" s="5" t="s">
        <v>788</v>
      </c>
      <c r="C157" s="5"/>
      <c r="D157" s="6" t="s">
        <v>923</v>
      </c>
      <c r="E157" s="13" t="s">
        <v>924</v>
      </c>
      <c r="F157" s="15">
        <v>24</v>
      </c>
      <c r="G157" s="8">
        <v>3336.24</v>
      </c>
      <c r="H157" s="8">
        <f>G157*F157*12</f>
        <v>960837.11999999988</v>
      </c>
      <c r="I157" s="8">
        <f>G157*12</f>
        <v>40034.879999999997</v>
      </c>
      <c r="J157" s="5" t="s">
        <v>22</v>
      </c>
      <c r="K157" s="74" t="s">
        <v>581</v>
      </c>
      <c r="L157" s="17">
        <v>45658</v>
      </c>
      <c r="M157" s="17">
        <v>45992</v>
      </c>
      <c r="N157" s="11" t="s">
        <v>45</v>
      </c>
      <c r="O157" s="5"/>
      <c r="P157" s="14"/>
    </row>
    <row r="158" spans="1:16" ht="15.75" customHeight="1">
      <c r="A158" s="107" t="s">
        <v>579</v>
      </c>
      <c r="B158" s="5" t="s">
        <v>788</v>
      </c>
      <c r="C158" s="5" t="s">
        <v>789</v>
      </c>
      <c r="D158" s="6" t="s">
        <v>790</v>
      </c>
      <c r="E158" s="7" t="s">
        <v>21</v>
      </c>
      <c r="F158" s="15">
        <v>18</v>
      </c>
      <c r="G158" s="9">
        <v>1000000</v>
      </c>
      <c r="H158" s="9">
        <v>18000000</v>
      </c>
      <c r="I158" s="9">
        <v>18000000</v>
      </c>
      <c r="J158" s="5" t="s">
        <v>22</v>
      </c>
      <c r="K158" s="74" t="s">
        <v>486</v>
      </c>
      <c r="L158" s="17">
        <v>45658</v>
      </c>
      <c r="M158" s="17">
        <v>46022</v>
      </c>
      <c r="N158" s="11" t="s">
        <v>45</v>
      </c>
      <c r="O158" s="5"/>
      <c r="P158" s="14"/>
    </row>
    <row r="159" spans="1:16" ht="15.75" customHeight="1">
      <c r="A159" s="107" t="s">
        <v>583</v>
      </c>
      <c r="B159" s="5" t="s">
        <v>788</v>
      </c>
      <c r="C159" s="5" t="s">
        <v>800</v>
      </c>
      <c r="D159" s="6" t="s">
        <v>801</v>
      </c>
      <c r="E159" s="7" t="s">
        <v>21</v>
      </c>
      <c r="F159" s="5">
        <v>2</v>
      </c>
      <c r="G159" s="8">
        <v>104000</v>
      </c>
      <c r="H159" s="8">
        <f t="shared" ref="H159:H160" si="21">G159*F159</f>
        <v>208000</v>
      </c>
      <c r="I159" s="8">
        <f>G159*F159</f>
        <v>208000</v>
      </c>
      <c r="J159" s="5" t="s">
        <v>22</v>
      </c>
      <c r="K159" s="74" t="s">
        <v>486</v>
      </c>
      <c r="L159" s="17">
        <v>45658</v>
      </c>
      <c r="M159" s="17">
        <v>46022</v>
      </c>
      <c r="N159" s="11" t="s">
        <v>365</v>
      </c>
      <c r="O159" s="5"/>
      <c r="P159" s="14"/>
    </row>
    <row r="160" spans="1:16" ht="15.75" customHeight="1">
      <c r="A160" s="107" t="s">
        <v>589</v>
      </c>
      <c r="B160" s="5" t="s">
        <v>479</v>
      </c>
      <c r="C160" s="5"/>
      <c r="D160" s="32" t="s">
        <v>497</v>
      </c>
      <c r="E160" s="7" t="s">
        <v>44</v>
      </c>
      <c r="F160" s="5">
        <v>1</v>
      </c>
      <c r="G160" s="9">
        <v>11995.25</v>
      </c>
      <c r="H160" s="8">
        <f t="shared" si="21"/>
        <v>11995.25</v>
      </c>
      <c r="I160" s="116">
        <v>11995.25</v>
      </c>
      <c r="J160" s="5" t="s">
        <v>68</v>
      </c>
      <c r="K160" s="74" t="s">
        <v>69</v>
      </c>
      <c r="L160" s="17">
        <v>45933</v>
      </c>
      <c r="M160" s="17">
        <v>46297</v>
      </c>
      <c r="N160" s="11" t="s">
        <v>45</v>
      </c>
      <c r="O160" s="5"/>
      <c r="P160" s="14"/>
    </row>
    <row r="161" spans="1:16" ht="15.75" customHeight="1">
      <c r="A161" s="107" t="s">
        <v>593</v>
      </c>
      <c r="B161" s="5" t="s">
        <v>479</v>
      </c>
      <c r="C161" s="5"/>
      <c r="D161" s="32" t="s">
        <v>500</v>
      </c>
      <c r="E161" s="33" t="s">
        <v>428</v>
      </c>
      <c r="F161" s="50">
        <v>1</v>
      </c>
      <c r="G161" s="51">
        <v>420</v>
      </c>
      <c r="H161" s="51">
        <v>420</v>
      </c>
      <c r="I161" s="117">
        <v>420</v>
      </c>
      <c r="J161" s="5" t="s">
        <v>68</v>
      </c>
      <c r="K161" s="74" t="s">
        <v>69</v>
      </c>
      <c r="L161" s="17">
        <v>45949</v>
      </c>
      <c r="M161" s="17">
        <v>46313</v>
      </c>
      <c r="N161" s="11" t="s">
        <v>45</v>
      </c>
      <c r="O161" s="5"/>
      <c r="P161" s="14"/>
    </row>
    <row r="162" spans="1:16" ht="15.75" customHeight="1">
      <c r="A162" s="107" t="s">
        <v>597</v>
      </c>
      <c r="B162" s="5" t="s">
        <v>479</v>
      </c>
      <c r="C162" s="5"/>
      <c r="D162" s="32" t="s">
        <v>503</v>
      </c>
      <c r="E162" s="53" t="s">
        <v>44</v>
      </c>
      <c r="F162" s="50">
        <v>1</v>
      </c>
      <c r="G162" s="117">
        <v>1420.99</v>
      </c>
      <c r="H162" s="117">
        <v>1420.99</v>
      </c>
      <c r="I162" s="117">
        <v>1420.99</v>
      </c>
      <c r="J162" s="5" t="s">
        <v>68</v>
      </c>
      <c r="K162" s="74" t="s">
        <v>69</v>
      </c>
      <c r="L162" s="17">
        <v>46004</v>
      </c>
      <c r="M162" s="17">
        <v>46368</v>
      </c>
      <c r="N162" s="11" t="s">
        <v>45</v>
      </c>
      <c r="O162" s="5"/>
      <c r="P162" s="14"/>
    </row>
    <row r="163" spans="1:16" ht="15.75" customHeight="1">
      <c r="A163" s="107" t="s">
        <v>601</v>
      </c>
      <c r="B163" s="5" t="s">
        <v>479</v>
      </c>
      <c r="C163" s="5"/>
      <c r="D163" s="32" t="s">
        <v>506</v>
      </c>
      <c r="E163" s="7" t="s">
        <v>925</v>
      </c>
      <c r="F163" s="5">
        <v>1</v>
      </c>
      <c r="G163" s="118">
        <v>131254.53</v>
      </c>
      <c r="H163" s="8">
        <f>G163*F163</f>
        <v>131254.53</v>
      </c>
      <c r="I163" s="119">
        <v>131254.53</v>
      </c>
      <c r="J163" s="5" t="s">
        <v>22</v>
      </c>
      <c r="K163" s="6" t="s">
        <v>23</v>
      </c>
      <c r="L163" s="17">
        <v>45677</v>
      </c>
      <c r="M163" s="17">
        <v>46041</v>
      </c>
      <c r="N163" s="11" t="s">
        <v>45</v>
      </c>
      <c r="O163" s="5"/>
      <c r="P163" s="14"/>
    </row>
    <row r="164" spans="1:16" ht="15.75" customHeight="1">
      <c r="A164" s="107" t="s">
        <v>609</v>
      </c>
      <c r="B164" s="5" t="s">
        <v>479</v>
      </c>
      <c r="C164" s="5"/>
      <c r="D164" s="6" t="s">
        <v>509</v>
      </c>
      <c r="E164" s="7" t="s">
        <v>926</v>
      </c>
      <c r="F164" s="5">
        <v>1</v>
      </c>
      <c r="G164" s="118" t="s">
        <v>511</v>
      </c>
      <c r="H164" s="118" t="s">
        <v>511</v>
      </c>
      <c r="I164" s="119">
        <v>289263.52</v>
      </c>
      <c r="J164" s="5" t="s">
        <v>107</v>
      </c>
      <c r="K164" s="14"/>
      <c r="L164" s="17" t="s">
        <v>512</v>
      </c>
      <c r="M164" s="17">
        <v>48288</v>
      </c>
      <c r="N164" s="11" t="s">
        <v>45</v>
      </c>
      <c r="O164" s="5"/>
      <c r="P164" s="14"/>
    </row>
    <row r="165" spans="1:16" ht="15.75" customHeight="1">
      <c r="A165" s="107" t="s">
        <v>614</v>
      </c>
      <c r="B165" s="5" t="s">
        <v>479</v>
      </c>
      <c r="C165" s="5"/>
      <c r="D165" s="6" t="s">
        <v>515</v>
      </c>
      <c r="E165" s="7" t="s">
        <v>927</v>
      </c>
      <c r="F165" s="5">
        <v>1</v>
      </c>
      <c r="G165" s="118">
        <v>4205000</v>
      </c>
      <c r="H165" s="118">
        <v>4205000</v>
      </c>
      <c r="I165" s="119">
        <v>4205000</v>
      </c>
      <c r="J165" s="5" t="s">
        <v>22</v>
      </c>
      <c r="K165" s="74" t="s">
        <v>486</v>
      </c>
      <c r="L165" s="17">
        <v>45689</v>
      </c>
      <c r="M165" s="17">
        <v>46022</v>
      </c>
      <c r="N165" s="11" t="s">
        <v>45</v>
      </c>
      <c r="O165" s="5"/>
      <c r="P165" s="14"/>
    </row>
    <row r="166" spans="1:16" ht="15.75" customHeight="1">
      <c r="A166" s="107" t="s">
        <v>618</v>
      </c>
      <c r="B166" s="5" t="s">
        <v>479</v>
      </c>
      <c r="C166" s="5"/>
      <c r="D166" s="6" t="s">
        <v>523</v>
      </c>
      <c r="E166" s="7" t="s">
        <v>328</v>
      </c>
      <c r="F166" s="50">
        <v>12</v>
      </c>
      <c r="G166" s="9">
        <v>23.4851383333333</v>
      </c>
      <c r="H166" s="119">
        <v>140910.82999999999</v>
      </c>
      <c r="I166" s="119">
        <v>140910.82999999999</v>
      </c>
      <c r="J166" s="5" t="s">
        <v>107</v>
      </c>
      <c r="K166" s="14"/>
      <c r="L166" s="17" t="s">
        <v>512</v>
      </c>
      <c r="M166" s="17">
        <v>46960</v>
      </c>
      <c r="N166" s="11" t="s">
        <v>586</v>
      </c>
      <c r="O166" s="5"/>
      <c r="P166" s="14"/>
    </row>
    <row r="167" spans="1:16" ht="15.75" customHeight="1">
      <c r="A167" s="107" t="s">
        <v>622</v>
      </c>
      <c r="B167" s="5" t="s">
        <v>479</v>
      </c>
      <c r="C167" s="5"/>
      <c r="D167" s="6" t="s">
        <v>520</v>
      </c>
      <c r="E167" s="33" t="s">
        <v>428</v>
      </c>
      <c r="F167" s="50">
        <v>12</v>
      </c>
      <c r="G167" s="9">
        <f>I167/12</f>
        <v>24425.354166666668</v>
      </c>
      <c r="H167" s="118" t="s">
        <v>928</v>
      </c>
      <c r="I167" s="119">
        <v>293104.25</v>
      </c>
      <c r="J167" s="5" t="s">
        <v>68</v>
      </c>
      <c r="K167" s="74" t="s">
        <v>69</v>
      </c>
      <c r="L167" s="17">
        <v>45948</v>
      </c>
      <c r="M167" s="17">
        <v>46312</v>
      </c>
      <c r="N167" s="11" t="s">
        <v>365</v>
      </c>
      <c r="O167" s="5"/>
      <c r="P167" s="14"/>
    </row>
    <row r="168" spans="1:16" ht="15.75" customHeight="1">
      <c r="A168" s="107" t="s">
        <v>626</v>
      </c>
      <c r="B168" s="5" t="s">
        <v>479</v>
      </c>
      <c r="C168" s="5"/>
      <c r="D168" s="6" t="s">
        <v>485</v>
      </c>
      <c r="E168" s="7" t="s">
        <v>21</v>
      </c>
      <c r="F168" s="5">
        <v>1</v>
      </c>
      <c r="G168" s="118">
        <v>302.39999999999998</v>
      </c>
      <c r="H168" s="118">
        <v>302.39999999999998</v>
      </c>
      <c r="I168" s="118" t="s">
        <v>929</v>
      </c>
      <c r="J168" s="5" t="s">
        <v>22</v>
      </c>
      <c r="K168" s="74" t="s">
        <v>486</v>
      </c>
      <c r="L168" s="17">
        <v>45689</v>
      </c>
      <c r="M168" s="17">
        <v>45689</v>
      </c>
      <c r="N168" s="11" t="s">
        <v>56</v>
      </c>
      <c r="O168" s="5"/>
      <c r="P168" s="14"/>
    </row>
    <row r="169" spans="1:16" ht="15.75" customHeight="1">
      <c r="A169" s="107" t="s">
        <v>634</v>
      </c>
      <c r="B169" s="5" t="s">
        <v>479</v>
      </c>
      <c r="C169" s="5"/>
      <c r="D169" s="20" t="s">
        <v>489</v>
      </c>
      <c r="E169" s="7" t="s">
        <v>21</v>
      </c>
      <c r="F169" s="5">
        <v>1</v>
      </c>
      <c r="G169" s="9">
        <v>1092.07</v>
      </c>
      <c r="H169" s="9">
        <v>1092.07</v>
      </c>
      <c r="I169" s="9" t="s">
        <v>930</v>
      </c>
      <c r="J169" s="5" t="s">
        <v>22</v>
      </c>
      <c r="K169" s="74" t="s">
        <v>486</v>
      </c>
      <c r="L169" s="17">
        <v>45689</v>
      </c>
      <c r="M169" s="17">
        <v>45689</v>
      </c>
      <c r="N169" s="11" t="s">
        <v>56</v>
      </c>
      <c r="O169" s="5"/>
      <c r="P169" s="14"/>
    </row>
    <row r="170" spans="1:16" ht="15.75" customHeight="1">
      <c r="A170" s="107" t="s">
        <v>638</v>
      </c>
      <c r="B170" s="5" t="s">
        <v>479</v>
      </c>
      <c r="C170" s="5"/>
      <c r="D170" s="6" t="s">
        <v>480</v>
      </c>
      <c r="E170" s="7" t="s">
        <v>44</v>
      </c>
      <c r="F170" s="5">
        <v>1</v>
      </c>
      <c r="G170" s="9">
        <v>250000</v>
      </c>
      <c r="H170" s="9">
        <v>250000</v>
      </c>
      <c r="I170" s="9">
        <v>250000</v>
      </c>
      <c r="J170" s="5" t="s">
        <v>22</v>
      </c>
      <c r="K170" s="74" t="s">
        <v>23</v>
      </c>
      <c r="L170" s="10">
        <v>45575</v>
      </c>
      <c r="M170" s="10">
        <v>47176</v>
      </c>
      <c r="N170" s="11" t="s">
        <v>931</v>
      </c>
      <c r="O170" s="5"/>
      <c r="P170" s="14"/>
    </row>
    <row r="171" spans="1:16" ht="15.75" customHeight="1">
      <c r="A171" s="107" t="s">
        <v>642</v>
      </c>
      <c r="B171" s="5" t="s">
        <v>531</v>
      </c>
      <c r="C171" s="5" t="s">
        <v>552</v>
      </c>
      <c r="D171" s="6" t="s">
        <v>553</v>
      </c>
      <c r="E171" s="7" t="s">
        <v>44</v>
      </c>
      <c r="F171" s="5">
        <v>3</v>
      </c>
      <c r="G171" s="8">
        <f>128190/3</f>
        <v>42730</v>
      </c>
      <c r="H171" s="8">
        <f>G171*F171</f>
        <v>128190</v>
      </c>
      <c r="I171" s="8">
        <v>128190</v>
      </c>
      <c r="J171" s="5" t="s">
        <v>22</v>
      </c>
      <c r="K171" s="74" t="s">
        <v>486</v>
      </c>
      <c r="L171" s="17">
        <v>45689</v>
      </c>
      <c r="M171" s="17">
        <v>46022</v>
      </c>
      <c r="N171" s="12" t="s">
        <v>45</v>
      </c>
      <c r="O171" s="7"/>
      <c r="P171" s="14"/>
    </row>
    <row r="172" spans="1:16" ht="15.75" customHeight="1">
      <c r="A172" s="107" t="s">
        <v>646</v>
      </c>
      <c r="B172" s="5" t="s">
        <v>531</v>
      </c>
      <c r="C172" s="5"/>
      <c r="D172" s="6" t="s">
        <v>544</v>
      </c>
      <c r="E172" s="7" t="s">
        <v>21</v>
      </c>
      <c r="F172" s="15">
        <v>5600</v>
      </c>
      <c r="G172" s="9">
        <v>13</v>
      </c>
      <c r="H172" s="9">
        <f>F172*G172</f>
        <v>72800</v>
      </c>
      <c r="I172" s="9">
        <v>72800</v>
      </c>
      <c r="J172" s="15" t="s">
        <v>107</v>
      </c>
      <c r="K172" s="74"/>
      <c r="L172" s="10">
        <v>45566</v>
      </c>
      <c r="M172" s="63">
        <v>45838</v>
      </c>
      <c r="N172" s="12" t="s">
        <v>545</v>
      </c>
      <c r="O172" s="7"/>
      <c r="P172" s="14"/>
    </row>
    <row r="173" spans="1:16" ht="15.75" customHeight="1">
      <c r="A173" s="107" t="s">
        <v>649</v>
      </c>
      <c r="B173" s="5" t="s">
        <v>531</v>
      </c>
      <c r="C173" s="5" t="s">
        <v>548</v>
      </c>
      <c r="D173" s="6" t="s">
        <v>549</v>
      </c>
      <c r="E173" s="7" t="s">
        <v>21</v>
      </c>
      <c r="F173" s="15">
        <v>12900</v>
      </c>
      <c r="G173" s="9">
        <v>207.951317829457</v>
      </c>
      <c r="H173" s="8">
        <v>2682572</v>
      </c>
      <c r="I173" s="9">
        <v>600000</v>
      </c>
      <c r="J173" s="5" t="s">
        <v>22</v>
      </c>
      <c r="K173" s="74" t="s">
        <v>23</v>
      </c>
      <c r="L173" s="17">
        <v>45931</v>
      </c>
      <c r="M173" s="17">
        <v>46295</v>
      </c>
      <c r="N173" s="12" t="s">
        <v>545</v>
      </c>
      <c r="O173" s="7"/>
      <c r="P173" s="14"/>
    </row>
    <row r="174" spans="1:16" ht="15.75" customHeight="1">
      <c r="A174" s="107" t="s">
        <v>652</v>
      </c>
      <c r="B174" s="5" t="s">
        <v>531</v>
      </c>
      <c r="C174" s="5" t="s">
        <v>556</v>
      </c>
      <c r="D174" s="6" t="s">
        <v>557</v>
      </c>
      <c r="E174" s="7" t="s">
        <v>428</v>
      </c>
      <c r="F174" s="5">
        <v>10</v>
      </c>
      <c r="G174" s="8">
        <v>64743.76</v>
      </c>
      <c r="H174" s="8">
        <f>G174*F174</f>
        <v>647437.6</v>
      </c>
      <c r="I174" s="8">
        <f t="shared" ref="I174:I175" si="22">G174*F174</f>
        <v>647437.6</v>
      </c>
      <c r="J174" s="5" t="s">
        <v>22</v>
      </c>
      <c r="K174" s="74" t="s">
        <v>486</v>
      </c>
      <c r="L174" s="17">
        <v>45689</v>
      </c>
      <c r="M174" s="17">
        <v>46022</v>
      </c>
      <c r="N174" s="12" t="s">
        <v>45</v>
      </c>
      <c r="O174" s="7"/>
      <c r="P174" s="14"/>
    </row>
    <row r="175" spans="1:16" ht="15.75" customHeight="1">
      <c r="A175" s="107" t="s">
        <v>655</v>
      </c>
      <c r="B175" s="5" t="s">
        <v>531</v>
      </c>
      <c r="C175" s="5" t="s">
        <v>560</v>
      </c>
      <c r="D175" s="6" t="s">
        <v>561</v>
      </c>
      <c r="E175" s="7" t="s">
        <v>428</v>
      </c>
      <c r="F175" s="5">
        <v>3</v>
      </c>
      <c r="G175" s="8">
        <f t="shared" ref="G175:G177" si="23">H175/F175</f>
        <v>82784.5</v>
      </c>
      <c r="H175" s="8">
        <v>248353.5</v>
      </c>
      <c r="I175" s="8">
        <f t="shared" si="22"/>
        <v>248353.5</v>
      </c>
      <c r="J175" s="5" t="s">
        <v>22</v>
      </c>
      <c r="K175" s="74" t="s">
        <v>486</v>
      </c>
      <c r="L175" s="17">
        <v>45717</v>
      </c>
      <c r="M175" s="17">
        <v>45838</v>
      </c>
      <c r="N175" s="12" t="s">
        <v>45</v>
      </c>
      <c r="O175" s="7"/>
      <c r="P175" s="14"/>
    </row>
    <row r="176" spans="1:16" ht="15.75" customHeight="1">
      <c r="A176" s="107" t="s">
        <v>658</v>
      </c>
      <c r="B176" s="5" t="s">
        <v>531</v>
      </c>
      <c r="C176" s="5" t="s">
        <v>564</v>
      </c>
      <c r="D176" s="6" t="s">
        <v>565</v>
      </c>
      <c r="E176" s="7" t="s">
        <v>428</v>
      </c>
      <c r="F176" s="5">
        <v>12</v>
      </c>
      <c r="G176" s="8">
        <f t="shared" si="23"/>
        <v>32416.666666666668</v>
      </c>
      <c r="H176" s="8">
        <v>389000</v>
      </c>
      <c r="I176" s="8">
        <f>G176*10</f>
        <v>324166.66666666669</v>
      </c>
      <c r="J176" s="5" t="s">
        <v>22</v>
      </c>
      <c r="K176" s="74" t="s">
        <v>486</v>
      </c>
      <c r="L176" s="17">
        <v>45717</v>
      </c>
      <c r="M176" s="17">
        <v>46081</v>
      </c>
      <c r="N176" s="12" t="s">
        <v>45</v>
      </c>
      <c r="O176" s="7"/>
      <c r="P176" s="14"/>
    </row>
    <row r="177" spans="1:16" ht="15.75" customHeight="1">
      <c r="A177" s="107" t="s">
        <v>661</v>
      </c>
      <c r="B177" s="5" t="s">
        <v>531</v>
      </c>
      <c r="C177" s="5" t="s">
        <v>569</v>
      </c>
      <c r="D177" s="6" t="s">
        <v>570</v>
      </c>
      <c r="E177" s="7" t="s">
        <v>428</v>
      </c>
      <c r="F177" s="5">
        <v>15</v>
      </c>
      <c r="G177" s="8">
        <f t="shared" si="23"/>
        <v>24000</v>
      </c>
      <c r="H177" s="8">
        <v>360000</v>
      </c>
      <c r="I177" s="8">
        <f>G177*12</f>
        <v>288000</v>
      </c>
      <c r="J177" s="5" t="s">
        <v>22</v>
      </c>
      <c r="K177" s="74" t="s">
        <v>486</v>
      </c>
      <c r="L177" s="17">
        <v>45566</v>
      </c>
      <c r="M177" s="17">
        <v>46022</v>
      </c>
      <c r="N177" s="12" t="s">
        <v>45</v>
      </c>
      <c r="O177" s="7"/>
      <c r="P177" s="14"/>
    </row>
    <row r="178" spans="1:16" ht="15.75" customHeight="1">
      <c r="A178" s="107" t="s">
        <v>664</v>
      </c>
      <c r="B178" s="15" t="s">
        <v>531</v>
      </c>
      <c r="C178" s="5"/>
      <c r="D178" s="20" t="s">
        <v>584</v>
      </c>
      <c r="E178" s="13" t="s">
        <v>585</v>
      </c>
      <c r="F178" s="15">
        <v>1</v>
      </c>
      <c r="G178" s="9">
        <v>400000</v>
      </c>
      <c r="H178" s="9">
        <v>400000</v>
      </c>
      <c r="I178" s="9">
        <v>400000</v>
      </c>
      <c r="J178" s="15" t="s">
        <v>107</v>
      </c>
      <c r="K178" s="74"/>
      <c r="L178" s="10">
        <v>45658</v>
      </c>
      <c r="M178" s="10">
        <v>46022</v>
      </c>
      <c r="N178" s="12" t="s">
        <v>586</v>
      </c>
      <c r="O178" s="7"/>
      <c r="P178" s="14"/>
    </row>
    <row r="179" spans="1:16" ht="15.75" customHeight="1">
      <c r="A179" s="107" t="s">
        <v>668</v>
      </c>
      <c r="B179" s="5" t="s">
        <v>531</v>
      </c>
      <c r="C179" s="5"/>
      <c r="D179" s="20" t="s">
        <v>590</v>
      </c>
      <c r="E179" s="13" t="s">
        <v>591</v>
      </c>
      <c r="F179" s="15">
        <v>1</v>
      </c>
      <c r="G179" s="9">
        <v>1000000</v>
      </c>
      <c r="H179" s="9">
        <v>1000000</v>
      </c>
      <c r="I179" s="9">
        <v>1000000</v>
      </c>
      <c r="J179" s="15" t="s">
        <v>107</v>
      </c>
      <c r="K179" s="74"/>
      <c r="L179" s="10">
        <v>45658</v>
      </c>
      <c r="M179" s="10">
        <v>46022</v>
      </c>
      <c r="N179" s="12" t="s">
        <v>586</v>
      </c>
      <c r="O179" s="7"/>
      <c r="P179" s="14"/>
    </row>
    <row r="180" spans="1:16" ht="15.75" customHeight="1">
      <c r="A180" s="107" t="s">
        <v>674</v>
      </c>
      <c r="B180" s="5" t="s">
        <v>531</v>
      </c>
      <c r="C180" s="5"/>
      <c r="D180" s="6" t="s">
        <v>932</v>
      </c>
      <c r="E180" s="7" t="s">
        <v>428</v>
      </c>
      <c r="F180" s="5">
        <v>16</v>
      </c>
      <c r="G180" s="8">
        <v>17193.86</v>
      </c>
      <c r="H180" s="8">
        <f t="shared" ref="H180:H194" si="24">G180*F180</f>
        <v>275101.76</v>
      </c>
      <c r="I180" s="8">
        <f>G180*3</f>
        <v>51581.58</v>
      </c>
      <c r="J180" s="15" t="s">
        <v>107</v>
      </c>
      <c r="K180" s="74"/>
      <c r="L180" s="17">
        <v>45204</v>
      </c>
      <c r="M180" s="17">
        <v>45725</v>
      </c>
      <c r="N180" s="12" t="s">
        <v>45</v>
      </c>
      <c r="O180" s="7"/>
      <c r="P180" s="14"/>
    </row>
    <row r="181" spans="1:16" ht="15.75" customHeight="1">
      <c r="A181" s="107" t="s">
        <v>681</v>
      </c>
      <c r="B181" s="5" t="s">
        <v>531</v>
      </c>
      <c r="C181" s="5"/>
      <c r="D181" s="6" t="s">
        <v>933</v>
      </c>
      <c r="E181" s="7" t="s">
        <v>428</v>
      </c>
      <c r="F181" s="5">
        <v>18</v>
      </c>
      <c r="G181" s="8">
        <v>19394.62</v>
      </c>
      <c r="H181" s="8">
        <f t="shared" si="24"/>
        <v>349103.16</v>
      </c>
      <c r="I181" s="8">
        <f>G181*6</f>
        <v>116367.72</v>
      </c>
      <c r="J181" s="15" t="s">
        <v>107</v>
      </c>
      <c r="K181" s="74"/>
      <c r="L181" s="17">
        <v>45204</v>
      </c>
      <c r="M181" s="17">
        <v>45817</v>
      </c>
      <c r="N181" s="12" t="s">
        <v>45</v>
      </c>
      <c r="O181" s="7"/>
      <c r="P181" s="14"/>
    </row>
    <row r="182" spans="1:16" ht="15.75" customHeight="1">
      <c r="A182" s="107" t="s">
        <v>685</v>
      </c>
      <c r="B182" s="5" t="s">
        <v>531</v>
      </c>
      <c r="C182" s="5"/>
      <c r="D182" s="6" t="s">
        <v>934</v>
      </c>
      <c r="E182" s="7" t="s">
        <v>428</v>
      </c>
      <c r="F182" s="5">
        <v>18</v>
      </c>
      <c r="G182" s="8">
        <v>18980.46</v>
      </c>
      <c r="H182" s="8">
        <f t="shared" si="24"/>
        <v>341648.27999999997</v>
      </c>
      <c r="I182" s="8">
        <f>G182*9</f>
        <v>170824.13999999998</v>
      </c>
      <c r="J182" s="15" t="s">
        <v>107</v>
      </c>
      <c r="K182" s="74"/>
      <c r="L182" s="17">
        <v>45352</v>
      </c>
      <c r="M182" s="17">
        <v>45908</v>
      </c>
      <c r="N182" s="12" t="s">
        <v>45</v>
      </c>
      <c r="O182" s="7"/>
      <c r="P182" s="14"/>
    </row>
    <row r="183" spans="1:16" ht="15.75" customHeight="1">
      <c r="A183" s="107" t="s">
        <v>690</v>
      </c>
      <c r="B183" s="5" t="s">
        <v>531</v>
      </c>
      <c r="C183" s="5"/>
      <c r="D183" s="6" t="s">
        <v>933</v>
      </c>
      <c r="E183" s="7" t="s">
        <v>428</v>
      </c>
      <c r="F183" s="5">
        <v>18</v>
      </c>
      <c r="G183" s="8">
        <v>22069.8</v>
      </c>
      <c r="H183" s="8">
        <f t="shared" si="24"/>
        <v>397256.39999999997</v>
      </c>
      <c r="I183" s="8">
        <f t="shared" ref="I183:I185" si="25">G183*8</f>
        <v>176558.4</v>
      </c>
      <c r="J183" s="15" t="s">
        <v>107</v>
      </c>
      <c r="K183" s="74"/>
      <c r="L183" s="17">
        <v>45352</v>
      </c>
      <c r="M183" s="17">
        <v>45900</v>
      </c>
      <c r="N183" s="12" t="s">
        <v>45</v>
      </c>
      <c r="O183" s="7"/>
      <c r="P183" s="14"/>
    </row>
    <row r="184" spans="1:16" ht="15.75" customHeight="1">
      <c r="A184" s="107" t="s">
        <v>693</v>
      </c>
      <c r="B184" s="5" t="s">
        <v>531</v>
      </c>
      <c r="C184" s="5"/>
      <c r="D184" s="20" t="s">
        <v>935</v>
      </c>
      <c r="E184" s="7" t="s">
        <v>428</v>
      </c>
      <c r="F184" s="5">
        <v>18</v>
      </c>
      <c r="G184" s="8">
        <v>19058.7</v>
      </c>
      <c r="H184" s="8">
        <f t="shared" si="24"/>
        <v>343056.60000000003</v>
      </c>
      <c r="I184" s="8">
        <f t="shared" si="25"/>
        <v>152469.6</v>
      </c>
      <c r="J184" s="15" t="s">
        <v>107</v>
      </c>
      <c r="K184" s="74"/>
      <c r="L184" s="17">
        <v>45352</v>
      </c>
      <c r="M184" s="10">
        <v>45895</v>
      </c>
      <c r="N184" s="12" t="s">
        <v>45</v>
      </c>
      <c r="O184" s="7"/>
      <c r="P184" s="14"/>
    </row>
    <row r="185" spans="1:16" ht="15.75" customHeight="1">
      <c r="A185" s="107" t="s">
        <v>696</v>
      </c>
      <c r="B185" s="5" t="s">
        <v>531</v>
      </c>
      <c r="C185" s="5"/>
      <c r="D185" s="6" t="s">
        <v>936</v>
      </c>
      <c r="E185" s="7" t="s">
        <v>428</v>
      </c>
      <c r="F185" s="5">
        <v>18</v>
      </c>
      <c r="G185" s="8">
        <v>10225.799999999999</v>
      </c>
      <c r="H185" s="8">
        <f t="shared" si="24"/>
        <v>184064.4</v>
      </c>
      <c r="I185" s="8">
        <f t="shared" si="25"/>
        <v>81806.399999999994</v>
      </c>
      <c r="J185" s="15" t="s">
        <v>107</v>
      </c>
      <c r="K185" s="74"/>
      <c r="L185" s="17">
        <v>45352</v>
      </c>
      <c r="M185" s="10">
        <v>45895</v>
      </c>
      <c r="N185" s="12" t="s">
        <v>45</v>
      </c>
      <c r="O185" s="7"/>
      <c r="P185" s="14"/>
    </row>
    <row r="186" spans="1:16" ht="15.75" customHeight="1">
      <c r="A186" s="107" t="s">
        <v>699</v>
      </c>
      <c r="B186" s="5" t="s">
        <v>531</v>
      </c>
      <c r="C186" s="5"/>
      <c r="D186" s="6" t="s">
        <v>937</v>
      </c>
      <c r="E186" s="7" t="s">
        <v>428</v>
      </c>
      <c r="F186" s="5">
        <v>18</v>
      </c>
      <c r="G186" s="8">
        <v>17332</v>
      </c>
      <c r="H186" s="8">
        <f t="shared" si="24"/>
        <v>311976</v>
      </c>
      <c r="I186" s="8">
        <f>G186*9</f>
        <v>155988</v>
      </c>
      <c r="J186" s="15" t="s">
        <v>107</v>
      </c>
      <c r="K186" s="74"/>
      <c r="L186" s="17">
        <v>45352</v>
      </c>
      <c r="M186" s="10">
        <v>45923</v>
      </c>
      <c r="N186" s="12" t="s">
        <v>45</v>
      </c>
      <c r="O186" s="7"/>
      <c r="P186" s="14"/>
    </row>
    <row r="187" spans="1:16" ht="15.75" customHeight="1">
      <c r="A187" s="107" t="s">
        <v>702</v>
      </c>
      <c r="B187" s="5" t="s">
        <v>531</v>
      </c>
      <c r="C187" s="5"/>
      <c r="D187" s="6" t="s">
        <v>938</v>
      </c>
      <c r="E187" s="7" t="s">
        <v>428</v>
      </c>
      <c r="F187" s="5">
        <v>18</v>
      </c>
      <c r="G187" s="8">
        <v>22156.799999999999</v>
      </c>
      <c r="H187" s="8">
        <f t="shared" si="24"/>
        <v>398822.39999999997</v>
      </c>
      <c r="I187" s="8">
        <f t="shared" ref="I187:I188" si="26">G187*8</f>
        <v>177254.39999999999</v>
      </c>
      <c r="J187" s="15" t="s">
        <v>107</v>
      </c>
      <c r="K187" s="74"/>
      <c r="L187" s="17">
        <v>45352</v>
      </c>
      <c r="M187" s="17">
        <v>45891</v>
      </c>
      <c r="N187" s="12" t="s">
        <v>45</v>
      </c>
      <c r="O187" s="7"/>
      <c r="P187" s="14"/>
    </row>
    <row r="188" spans="1:16" ht="15.75" customHeight="1">
      <c r="A188" s="107" t="s">
        <v>705</v>
      </c>
      <c r="B188" s="5" t="s">
        <v>531</v>
      </c>
      <c r="C188" s="5"/>
      <c r="D188" s="6" t="s">
        <v>939</v>
      </c>
      <c r="E188" s="7" t="s">
        <v>428</v>
      </c>
      <c r="F188" s="5">
        <v>18</v>
      </c>
      <c r="G188" s="8">
        <v>24258.9</v>
      </c>
      <c r="H188" s="8">
        <f t="shared" si="24"/>
        <v>436660.2</v>
      </c>
      <c r="I188" s="8">
        <f t="shared" si="26"/>
        <v>194071.2</v>
      </c>
      <c r="J188" s="15" t="s">
        <v>107</v>
      </c>
      <c r="K188" s="74"/>
      <c r="L188" s="17">
        <v>45352</v>
      </c>
      <c r="M188" s="17">
        <v>45898</v>
      </c>
      <c r="N188" s="12" t="s">
        <v>45</v>
      </c>
      <c r="O188" s="7"/>
      <c r="P188" s="14"/>
    </row>
    <row r="189" spans="1:16" ht="15.75" customHeight="1">
      <c r="A189" s="107" t="s">
        <v>709</v>
      </c>
      <c r="B189" s="5" t="s">
        <v>531</v>
      </c>
      <c r="C189" s="5"/>
      <c r="D189" s="6" t="s">
        <v>940</v>
      </c>
      <c r="E189" s="7" t="s">
        <v>428</v>
      </c>
      <c r="F189" s="5">
        <v>18</v>
      </c>
      <c r="G189" s="8">
        <v>22117.200000000001</v>
      </c>
      <c r="H189" s="8">
        <f t="shared" si="24"/>
        <v>398109.60000000003</v>
      </c>
      <c r="I189" s="120">
        <f>G189*12</f>
        <v>265406.40000000002</v>
      </c>
      <c r="J189" s="15" t="s">
        <v>107</v>
      </c>
      <c r="K189" s="74"/>
      <c r="L189" s="10">
        <v>45352</v>
      </c>
      <c r="M189" s="17"/>
      <c r="N189" s="12" t="s">
        <v>45</v>
      </c>
      <c r="O189" s="7"/>
      <c r="P189" s="14"/>
    </row>
    <row r="190" spans="1:16" ht="15.75" customHeight="1">
      <c r="A190" s="107" t="s">
        <v>713</v>
      </c>
      <c r="B190" s="5" t="s">
        <v>531</v>
      </c>
      <c r="C190" s="5"/>
      <c r="D190" s="6" t="s">
        <v>941</v>
      </c>
      <c r="E190" s="7" t="s">
        <v>428</v>
      </c>
      <c r="F190" s="5">
        <v>18</v>
      </c>
      <c r="G190" s="8">
        <v>23657.1</v>
      </c>
      <c r="H190" s="8">
        <f t="shared" si="24"/>
        <v>425827.8</v>
      </c>
      <c r="I190" s="8">
        <f t="shared" ref="I190:I191" si="27">G190*8</f>
        <v>189256.8</v>
      </c>
      <c r="J190" s="15" t="s">
        <v>107</v>
      </c>
      <c r="K190" s="74"/>
      <c r="L190" s="17">
        <v>45352</v>
      </c>
      <c r="M190" s="17">
        <v>45891</v>
      </c>
      <c r="N190" s="12" t="s">
        <v>45</v>
      </c>
      <c r="O190" s="7"/>
      <c r="P190" s="14"/>
    </row>
    <row r="191" spans="1:16" ht="15.75" customHeight="1">
      <c r="A191" s="107" t="s">
        <v>716</v>
      </c>
      <c r="B191" s="5" t="s">
        <v>531</v>
      </c>
      <c r="C191" s="5"/>
      <c r="D191" s="6" t="s">
        <v>942</v>
      </c>
      <c r="E191" s="7" t="s">
        <v>428</v>
      </c>
      <c r="F191" s="5">
        <v>18</v>
      </c>
      <c r="G191" s="8">
        <v>22156.799999999999</v>
      </c>
      <c r="H191" s="8">
        <f t="shared" si="24"/>
        <v>398822.39999999997</v>
      </c>
      <c r="I191" s="8">
        <f t="shared" si="27"/>
        <v>177254.39999999999</v>
      </c>
      <c r="J191" s="15" t="s">
        <v>107</v>
      </c>
      <c r="K191" s="74"/>
      <c r="L191" s="17">
        <v>45352</v>
      </c>
      <c r="M191" s="17">
        <v>45891</v>
      </c>
      <c r="N191" s="12" t="s">
        <v>45</v>
      </c>
      <c r="O191" s="7"/>
      <c r="P191" s="14"/>
    </row>
    <row r="192" spans="1:16" ht="15.75" customHeight="1">
      <c r="A192" s="107" t="s">
        <v>719</v>
      </c>
      <c r="B192" s="5" t="s">
        <v>531</v>
      </c>
      <c r="C192" s="5"/>
      <c r="D192" s="6" t="s">
        <v>943</v>
      </c>
      <c r="E192" s="7" t="s">
        <v>428</v>
      </c>
      <c r="F192" s="5">
        <v>14</v>
      </c>
      <c r="G192" s="8">
        <v>21411.599999999999</v>
      </c>
      <c r="H192" s="8">
        <f t="shared" si="24"/>
        <v>299762.39999999997</v>
      </c>
      <c r="I192" s="8">
        <f t="shared" ref="I192:I194" si="28">G192*12</f>
        <v>256939.19999999998</v>
      </c>
      <c r="J192" s="15" t="s">
        <v>107</v>
      </c>
      <c r="K192" s="74"/>
      <c r="L192" s="10">
        <v>45505</v>
      </c>
      <c r="M192" s="10">
        <v>46094</v>
      </c>
      <c r="N192" s="12" t="s">
        <v>45</v>
      </c>
      <c r="O192" s="7"/>
      <c r="P192" s="14"/>
    </row>
    <row r="193" spans="1:16" ht="15.75" customHeight="1">
      <c r="A193" s="107" t="s">
        <v>722</v>
      </c>
      <c r="B193" s="5" t="s">
        <v>531</v>
      </c>
      <c r="C193" s="5"/>
      <c r="D193" s="6" t="s">
        <v>944</v>
      </c>
      <c r="E193" s="7" t="s">
        <v>428</v>
      </c>
      <c r="F193" s="5">
        <v>18</v>
      </c>
      <c r="G193" s="8">
        <v>38105.599999999999</v>
      </c>
      <c r="H193" s="8">
        <f t="shared" si="24"/>
        <v>685900.79999999993</v>
      </c>
      <c r="I193" s="8">
        <f t="shared" si="28"/>
        <v>457267.19999999995</v>
      </c>
      <c r="J193" s="15" t="s">
        <v>107</v>
      </c>
      <c r="K193" s="74"/>
      <c r="L193" s="10">
        <v>45505</v>
      </c>
      <c r="M193" s="10">
        <v>46129</v>
      </c>
      <c r="N193" s="12" t="s">
        <v>45</v>
      </c>
      <c r="O193" s="7"/>
      <c r="P193" s="14"/>
    </row>
    <row r="194" spans="1:16" ht="15.75" customHeight="1">
      <c r="A194" s="107" t="s">
        <v>725</v>
      </c>
      <c r="B194" s="5" t="s">
        <v>531</v>
      </c>
      <c r="C194" s="5" t="s">
        <v>573</v>
      </c>
      <c r="D194" s="6" t="s">
        <v>574</v>
      </c>
      <c r="E194" s="7" t="s">
        <v>428</v>
      </c>
      <c r="F194" s="5">
        <v>120</v>
      </c>
      <c r="G194" s="8">
        <v>84000</v>
      </c>
      <c r="H194" s="8">
        <f t="shared" si="24"/>
        <v>10080000</v>
      </c>
      <c r="I194" s="9">
        <f t="shared" si="28"/>
        <v>1008000</v>
      </c>
      <c r="J194" s="5" t="s">
        <v>22</v>
      </c>
      <c r="K194" s="74" t="s">
        <v>23</v>
      </c>
      <c r="L194" s="17">
        <v>45658</v>
      </c>
      <c r="M194" s="17">
        <v>49309</v>
      </c>
      <c r="N194" s="12" t="s">
        <v>45</v>
      </c>
      <c r="O194" s="7"/>
      <c r="P194" s="14"/>
    </row>
    <row r="195" spans="1:16" ht="15.75" customHeight="1">
      <c r="A195" s="107" t="s">
        <v>728</v>
      </c>
      <c r="B195" s="15" t="s">
        <v>531</v>
      </c>
      <c r="C195" s="5"/>
      <c r="D195" s="121" t="s">
        <v>594</v>
      </c>
      <c r="E195" s="122" t="s">
        <v>21</v>
      </c>
      <c r="F195" s="123">
        <v>1</v>
      </c>
      <c r="G195" s="9">
        <v>800000</v>
      </c>
      <c r="H195" s="9">
        <v>800000</v>
      </c>
      <c r="I195" s="9">
        <v>800000</v>
      </c>
      <c r="J195" s="15" t="s">
        <v>22</v>
      </c>
      <c r="K195" s="74" t="s">
        <v>23</v>
      </c>
      <c r="L195" s="124"/>
      <c r="M195" s="125"/>
      <c r="N195" s="11" t="s">
        <v>538</v>
      </c>
      <c r="O195" s="7"/>
      <c r="P195" s="14"/>
    </row>
    <row r="196" spans="1:16" ht="15.75" customHeight="1">
      <c r="A196" s="107" t="s">
        <v>731</v>
      </c>
      <c r="B196" s="15" t="s">
        <v>531</v>
      </c>
      <c r="C196" s="5"/>
      <c r="D196" s="121" t="s">
        <v>537</v>
      </c>
      <c r="E196" s="122" t="s">
        <v>21</v>
      </c>
      <c r="F196" s="123">
        <v>1</v>
      </c>
      <c r="G196" s="9">
        <v>3319786</v>
      </c>
      <c r="H196" s="9">
        <v>3319786</v>
      </c>
      <c r="I196" s="9">
        <v>3319786</v>
      </c>
      <c r="J196" s="15" t="s">
        <v>22</v>
      </c>
      <c r="K196" s="74" t="s">
        <v>23</v>
      </c>
      <c r="L196" s="124"/>
      <c r="M196" s="125"/>
      <c r="N196" s="11" t="s">
        <v>945</v>
      </c>
      <c r="O196" s="7"/>
      <c r="P196" s="126"/>
    </row>
    <row r="197" spans="1:16" ht="15.75" customHeight="1">
      <c r="A197" s="107" t="s">
        <v>734</v>
      </c>
      <c r="B197" s="15" t="s">
        <v>531</v>
      </c>
      <c r="C197" s="5"/>
      <c r="D197" s="121" t="s">
        <v>532</v>
      </c>
      <c r="E197" s="122" t="s">
        <v>21</v>
      </c>
      <c r="F197" s="123">
        <v>1</v>
      </c>
      <c r="G197" s="9">
        <v>500000</v>
      </c>
      <c r="H197" s="9">
        <v>500000</v>
      </c>
      <c r="I197" s="9">
        <v>500000</v>
      </c>
      <c r="J197" s="15" t="s">
        <v>22</v>
      </c>
      <c r="K197" s="74" t="s">
        <v>23</v>
      </c>
      <c r="L197" s="124"/>
      <c r="M197" s="125"/>
      <c r="N197" s="11" t="s">
        <v>534</v>
      </c>
      <c r="O197" s="7"/>
      <c r="P197" s="14"/>
    </row>
    <row r="198" spans="1:16" ht="15.75" customHeight="1">
      <c r="A198" s="107" t="s">
        <v>738</v>
      </c>
      <c r="B198" s="15" t="s">
        <v>531</v>
      </c>
      <c r="C198" s="5"/>
      <c r="D198" s="121" t="s">
        <v>577</v>
      </c>
      <c r="E198" s="122" t="s">
        <v>21</v>
      </c>
      <c r="F198" s="123">
        <v>1</v>
      </c>
      <c r="G198" s="9">
        <v>446000</v>
      </c>
      <c r="H198" s="9">
        <v>446000</v>
      </c>
      <c r="I198" s="9">
        <v>217000</v>
      </c>
      <c r="J198" s="15" t="s">
        <v>107</v>
      </c>
      <c r="K198" s="7"/>
      <c r="L198" s="124"/>
      <c r="M198" s="125"/>
      <c r="N198" s="64" t="s">
        <v>470</v>
      </c>
      <c r="O198" s="7"/>
      <c r="P198" s="14"/>
    </row>
    <row r="199" spans="1:16" ht="15.75" customHeight="1">
      <c r="A199" s="107" t="s">
        <v>742</v>
      </c>
      <c r="B199" s="15" t="s">
        <v>531</v>
      </c>
      <c r="C199" s="5"/>
      <c r="D199" s="121" t="s">
        <v>946</v>
      </c>
      <c r="E199" s="122" t="s">
        <v>21</v>
      </c>
      <c r="F199" s="123">
        <v>1</v>
      </c>
      <c r="G199" s="127">
        <v>1200000</v>
      </c>
      <c r="H199" s="127">
        <v>1200000</v>
      </c>
      <c r="I199" s="127">
        <v>900000</v>
      </c>
      <c r="J199" s="15" t="s">
        <v>68</v>
      </c>
      <c r="K199" s="74" t="s">
        <v>69</v>
      </c>
      <c r="L199" s="124"/>
      <c r="M199" s="125"/>
      <c r="N199" s="11" t="s">
        <v>481</v>
      </c>
      <c r="O199" s="7"/>
      <c r="P199" s="14"/>
    </row>
    <row r="200" spans="1:16" ht="15.75" customHeight="1">
      <c r="A200" s="107" t="s">
        <v>746</v>
      </c>
      <c r="B200" s="15" t="s">
        <v>531</v>
      </c>
      <c r="C200" s="5"/>
      <c r="D200" s="121" t="s">
        <v>580</v>
      </c>
      <c r="E200" s="122" t="s">
        <v>44</v>
      </c>
      <c r="F200" s="123">
        <v>1</v>
      </c>
      <c r="G200" s="68">
        <v>1140748</v>
      </c>
      <c r="H200" s="68">
        <v>1140748</v>
      </c>
      <c r="I200" s="68">
        <v>1140748</v>
      </c>
      <c r="J200" s="15" t="s">
        <v>22</v>
      </c>
      <c r="K200" s="74" t="s">
        <v>486</v>
      </c>
      <c r="L200" s="124"/>
      <c r="M200" s="125"/>
      <c r="N200" s="11" t="s">
        <v>45</v>
      </c>
      <c r="O200" s="7"/>
      <c r="P200" s="14"/>
    </row>
    <row r="201" spans="1:16" ht="15.75" customHeight="1">
      <c r="A201" s="107" t="s">
        <v>749</v>
      </c>
      <c r="B201" s="15" t="s">
        <v>531</v>
      </c>
      <c r="C201" s="5"/>
      <c r="D201" s="121" t="s">
        <v>947</v>
      </c>
      <c r="E201" s="122" t="s">
        <v>44</v>
      </c>
      <c r="F201" s="123">
        <v>1</v>
      </c>
      <c r="G201" s="9">
        <v>7500000</v>
      </c>
      <c r="H201" s="9">
        <v>7500000</v>
      </c>
      <c r="I201" s="9">
        <v>7500000</v>
      </c>
      <c r="J201" s="15" t="s">
        <v>22</v>
      </c>
      <c r="K201" s="74" t="s">
        <v>23</v>
      </c>
      <c r="L201" s="124"/>
      <c r="M201" s="125"/>
      <c r="N201" s="11" t="s">
        <v>481</v>
      </c>
      <c r="O201" s="7"/>
      <c r="P201" s="14"/>
    </row>
    <row r="202" spans="1:16" ht="15.75" customHeight="1">
      <c r="A202" s="107" t="s">
        <v>759</v>
      </c>
      <c r="B202" s="5" t="s">
        <v>675</v>
      </c>
      <c r="C202" s="5"/>
      <c r="D202" s="121" t="s">
        <v>676</v>
      </c>
      <c r="E202" s="122" t="s">
        <v>677</v>
      </c>
      <c r="F202" s="123"/>
      <c r="G202" s="128"/>
      <c r="H202" s="127">
        <v>1245000</v>
      </c>
      <c r="I202" s="129">
        <v>435750</v>
      </c>
      <c r="J202" s="15" t="s">
        <v>22</v>
      </c>
      <c r="K202" s="6" t="s">
        <v>23</v>
      </c>
      <c r="L202" s="124">
        <v>45709</v>
      </c>
      <c r="M202" s="125">
        <v>45837</v>
      </c>
      <c r="N202" s="11" t="s">
        <v>45</v>
      </c>
      <c r="O202" s="7"/>
      <c r="P202" s="14"/>
    </row>
    <row r="203" spans="1:16" ht="15.75" customHeight="1">
      <c r="A203" s="107" t="s">
        <v>762</v>
      </c>
      <c r="B203" s="5" t="s">
        <v>675</v>
      </c>
      <c r="C203" s="5"/>
      <c r="D203" s="130" t="s">
        <v>714</v>
      </c>
      <c r="E203" s="131" t="s">
        <v>687</v>
      </c>
      <c r="F203" s="132"/>
      <c r="G203" s="133"/>
      <c r="H203" s="134">
        <v>360000</v>
      </c>
      <c r="I203" s="135">
        <v>126000</v>
      </c>
      <c r="J203" s="15" t="s">
        <v>22</v>
      </c>
      <c r="K203" s="6" t="s">
        <v>23</v>
      </c>
      <c r="L203" s="136">
        <v>45602</v>
      </c>
      <c r="M203" s="137">
        <v>47369</v>
      </c>
      <c r="N203" s="11" t="s">
        <v>45</v>
      </c>
      <c r="O203" s="7"/>
      <c r="P203" s="14"/>
    </row>
    <row r="204" spans="1:16" ht="15.75" customHeight="1">
      <c r="A204" s="107" t="s">
        <v>766</v>
      </c>
      <c r="B204" s="5" t="s">
        <v>675</v>
      </c>
      <c r="C204" s="5"/>
      <c r="D204" s="130" t="s">
        <v>710</v>
      </c>
      <c r="E204" s="131" t="s">
        <v>711</v>
      </c>
      <c r="F204" s="132"/>
      <c r="G204" s="133"/>
      <c r="H204" s="134">
        <v>1500000</v>
      </c>
      <c r="I204" s="135">
        <v>829800</v>
      </c>
      <c r="J204" s="15" t="s">
        <v>22</v>
      </c>
      <c r="K204" s="6" t="s">
        <v>23</v>
      </c>
      <c r="L204" s="136">
        <v>45768</v>
      </c>
      <c r="M204" s="137">
        <v>47298</v>
      </c>
      <c r="N204" s="11" t="s">
        <v>365</v>
      </c>
      <c r="O204" s="7"/>
      <c r="P204" s="14"/>
    </row>
    <row r="205" spans="1:16" ht="15.75" customHeight="1">
      <c r="A205" s="107" t="s">
        <v>769</v>
      </c>
      <c r="B205" s="5" t="s">
        <v>675</v>
      </c>
      <c r="C205" s="5"/>
      <c r="D205" s="130" t="s">
        <v>691</v>
      </c>
      <c r="E205" s="131" t="s">
        <v>751</v>
      </c>
      <c r="F205" s="132"/>
      <c r="G205" s="133"/>
      <c r="H205" s="134">
        <v>1000000</v>
      </c>
      <c r="I205" s="135">
        <v>350000</v>
      </c>
      <c r="J205" s="15" t="s">
        <v>22</v>
      </c>
      <c r="K205" s="6" t="s">
        <v>23</v>
      </c>
      <c r="L205" s="138"/>
      <c r="M205" s="139"/>
      <c r="N205" s="11" t="s">
        <v>688</v>
      </c>
      <c r="O205" s="7"/>
      <c r="P205" s="14"/>
    </row>
    <row r="206" spans="1:16" ht="15.75" customHeight="1">
      <c r="A206" s="107" t="s">
        <v>772</v>
      </c>
      <c r="B206" s="5" t="s">
        <v>675</v>
      </c>
      <c r="C206" s="5"/>
      <c r="D206" s="130" t="s">
        <v>694</v>
      </c>
      <c r="E206" s="131" t="s">
        <v>948</v>
      </c>
      <c r="F206" s="132"/>
      <c r="G206" s="133"/>
      <c r="H206" s="134">
        <v>500000</v>
      </c>
      <c r="I206" s="135">
        <v>175000</v>
      </c>
      <c r="J206" s="15" t="s">
        <v>22</v>
      </c>
      <c r="K206" s="6" t="s">
        <v>23</v>
      </c>
      <c r="L206" s="136">
        <v>45788</v>
      </c>
      <c r="M206" s="137">
        <v>45788</v>
      </c>
      <c r="N206" s="11" t="s">
        <v>688</v>
      </c>
      <c r="O206" s="7"/>
      <c r="P206" s="14"/>
    </row>
    <row r="207" spans="1:16" ht="15.75" customHeight="1">
      <c r="A207" s="107" t="s">
        <v>775</v>
      </c>
      <c r="B207" s="5" t="s">
        <v>675</v>
      </c>
      <c r="C207" s="5"/>
      <c r="D207" s="130" t="s">
        <v>717</v>
      </c>
      <c r="E207" s="131" t="s">
        <v>751</v>
      </c>
      <c r="F207" s="132"/>
      <c r="G207" s="133"/>
      <c r="H207" s="134">
        <v>900000</v>
      </c>
      <c r="I207" s="135">
        <v>315000</v>
      </c>
      <c r="J207" s="15" t="s">
        <v>22</v>
      </c>
      <c r="K207" s="6" t="s">
        <v>23</v>
      </c>
      <c r="L207" s="136">
        <v>45708</v>
      </c>
      <c r="M207" s="137">
        <v>47269</v>
      </c>
      <c r="N207" s="11" t="s">
        <v>365</v>
      </c>
      <c r="O207" s="7"/>
      <c r="P207" s="14"/>
    </row>
    <row r="208" spans="1:16" ht="15.75" customHeight="1">
      <c r="A208" s="107" t="s">
        <v>778</v>
      </c>
      <c r="B208" s="5" t="s">
        <v>675</v>
      </c>
      <c r="C208" s="5"/>
      <c r="D208" s="130" t="s">
        <v>697</v>
      </c>
      <c r="E208" s="131" t="s">
        <v>751</v>
      </c>
      <c r="F208" s="132"/>
      <c r="G208" s="133"/>
      <c r="H208" s="134">
        <v>100000</v>
      </c>
      <c r="I208" s="135">
        <v>35000</v>
      </c>
      <c r="J208" s="15" t="s">
        <v>22</v>
      </c>
      <c r="K208" s="6" t="s">
        <v>23</v>
      </c>
      <c r="L208" s="136">
        <v>45940</v>
      </c>
      <c r="M208" s="137">
        <v>47248</v>
      </c>
      <c r="N208" s="11" t="s">
        <v>688</v>
      </c>
      <c r="O208" s="7"/>
      <c r="P208" s="14"/>
    </row>
    <row r="209" spans="1:16" ht="15.75" customHeight="1">
      <c r="A209" s="107" t="s">
        <v>781</v>
      </c>
      <c r="B209" s="5" t="s">
        <v>675</v>
      </c>
      <c r="C209" s="5"/>
      <c r="D209" s="130" t="s">
        <v>700</v>
      </c>
      <c r="E209" s="131" t="s">
        <v>751</v>
      </c>
      <c r="F209" s="132"/>
      <c r="G209" s="133"/>
      <c r="H209" s="140">
        <v>2265095</v>
      </c>
      <c r="I209" s="135">
        <v>700000</v>
      </c>
      <c r="J209" s="15" t="s">
        <v>22</v>
      </c>
      <c r="K209" s="6" t="s">
        <v>23</v>
      </c>
      <c r="L209" s="136">
        <v>45824</v>
      </c>
      <c r="M209" s="137">
        <v>46189</v>
      </c>
      <c r="N209" s="11" t="s">
        <v>688</v>
      </c>
      <c r="O209" s="7"/>
      <c r="P209" s="14"/>
    </row>
    <row r="210" spans="1:16" ht="15.75" customHeight="1">
      <c r="A210" s="107" t="s">
        <v>784</v>
      </c>
      <c r="B210" s="5" t="s">
        <v>675</v>
      </c>
      <c r="C210" s="5"/>
      <c r="D210" s="130" t="s">
        <v>732</v>
      </c>
      <c r="E210" s="131" t="s">
        <v>751</v>
      </c>
      <c r="F210" s="132"/>
      <c r="G210" s="133"/>
      <c r="H210" s="134">
        <v>400000</v>
      </c>
      <c r="I210" s="135">
        <v>140000</v>
      </c>
      <c r="J210" s="15" t="s">
        <v>22</v>
      </c>
      <c r="K210" s="6" t="s">
        <v>23</v>
      </c>
      <c r="L210" s="136">
        <v>45854</v>
      </c>
      <c r="M210" s="137">
        <v>47298</v>
      </c>
      <c r="N210" s="11" t="s">
        <v>45</v>
      </c>
      <c r="O210" s="7"/>
      <c r="P210" s="14"/>
    </row>
    <row r="211" spans="1:16" ht="15.75" customHeight="1">
      <c r="A211" s="107" t="s">
        <v>787</v>
      </c>
      <c r="B211" s="5" t="s">
        <v>675</v>
      </c>
      <c r="C211" s="5"/>
      <c r="D211" s="130" t="s">
        <v>949</v>
      </c>
      <c r="E211" s="131" t="s">
        <v>948</v>
      </c>
      <c r="F211" s="132"/>
      <c r="G211" s="133"/>
      <c r="H211" s="134">
        <v>960000</v>
      </c>
      <c r="I211" s="135">
        <v>432000</v>
      </c>
      <c r="J211" s="15" t="s">
        <v>22</v>
      </c>
      <c r="K211" s="6" t="s">
        <v>23</v>
      </c>
      <c r="L211" s="136">
        <v>45600</v>
      </c>
      <c r="M211" s="137">
        <v>47298</v>
      </c>
      <c r="N211" s="11" t="s">
        <v>365</v>
      </c>
      <c r="O211" s="7"/>
      <c r="P211" s="14"/>
    </row>
    <row r="212" spans="1:16" ht="15.75" customHeight="1">
      <c r="A212" s="107" t="s">
        <v>795</v>
      </c>
      <c r="B212" s="5" t="s">
        <v>675</v>
      </c>
      <c r="C212" s="5"/>
      <c r="D212" s="130" t="s">
        <v>950</v>
      </c>
      <c r="E212" s="131" t="s">
        <v>948</v>
      </c>
      <c r="F212" s="141"/>
      <c r="G212" s="133"/>
      <c r="H212" s="134">
        <v>700000</v>
      </c>
      <c r="I212" s="135">
        <v>315000</v>
      </c>
      <c r="J212" s="15" t="s">
        <v>22</v>
      </c>
      <c r="K212" s="6" t="s">
        <v>23</v>
      </c>
      <c r="L212" s="136">
        <v>45600</v>
      </c>
      <c r="M212" s="137">
        <v>47298</v>
      </c>
      <c r="N212" s="11" t="s">
        <v>365</v>
      </c>
      <c r="O212" s="7"/>
      <c r="P212" s="14"/>
    </row>
    <row r="213" spans="1:16" ht="15.75" customHeight="1">
      <c r="A213" s="107" t="s">
        <v>799</v>
      </c>
      <c r="B213" s="5" t="s">
        <v>675</v>
      </c>
      <c r="C213" s="5"/>
      <c r="D213" s="130" t="s">
        <v>951</v>
      </c>
      <c r="E213" s="131" t="s">
        <v>948</v>
      </c>
      <c r="F213" s="141"/>
      <c r="G213" s="133"/>
      <c r="H213" s="134">
        <v>700000</v>
      </c>
      <c r="I213" s="135">
        <v>315000</v>
      </c>
      <c r="J213" s="15" t="s">
        <v>22</v>
      </c>
      <c r="K213" s="6" t="s">
        <v>23</v>
      </c>
      <c r="L213" s="136">
        <v>45600</v>
      </c>
      <c r="M213" s="137">
        <v>47298</v>
      </c>
      <c r="N213" s="11" t="s">
        <v>365</v>
      </c>
      <c r="O213" s="7"/>
      <c r="P213" s="14"/>
    </row>
    <row r="214" spans="1:16" ht="15.75" customHeight="1">
      <c r="A214" s="107" t="s">
        <v>803</v>
      </c>
      <c r="B214" s="5" t="s">
        <v>675</v>
      </c>
      <c r="C214" s="5"/>
      <c r="D214" s="130" t="s">
        <v>952</v>
      </c>
      <c r="E214" s="131" t="s">
        <v>948</v>
      </c>
      <c r="F214" s="141"/>
      <c r="G214" s="133"/>
      <c r="H214" s="134">
        <v>960000</v>
      </c>
      <c r="I214" s="135">
        <v>432000</v>
      </c>
      <c r="J214" s="15" t="s">
        <v>22</v>
      </c>
      <c r="K214" s="6" t="s">
        <v>23</v>
      </c>
      <c r="L214" s="136">
        <v>45631</v>
      </c>
      <c r="M214" s="137">
        <v>47298</v>
      </c>
      <c r="N214" s="11" t="s">
        <v>365</v>
      </c>
      <c r="O214" s="7"/>
      <c r="P214" s="14"/>
    </row>
    <row r="215" spans="1:16" ht="15.75" customHeight="1">
      <c r="A215" s="107" t="s">
        <v>806</v>
      </c>
      <c r="B215" s="5" t="s">
        <v>675</v>
      </c>
      <c r="C215" s="5"/>
      <c r="D215" s="130" t="s">
        <v>953</v>
      </c>
      <c r="E215" s="131" t="s">
        <v>948</v>
      </c>
      <c r="F215" s="132"/>
      <c r="G215" s="133"/>
      <c r="H215" s="134">
        <v>400000</v>
      </c>
      <c r="I215" s="135">
        <v>180000</v>
      </c>
      <c r="J215" s="15" t="s">
        <v>22</v>
      </c>
      <c r="K215" s="6" t="s">
        <v>23</v>
      </c>
      <c r="L215" s="136">
        <v>45600</v>
      </c>
      <c r="M215" s="137">
        <v>47298</v>
      </c>
      <c r="N215" s="11" t="s">
        <v>52</v>
      </c>
      <c r="O215" s="7"/>
      <c r="P215" s="14"/>
    </row>
    <row r="216" spans="1:16" ht="15.75" customHeight="1">
      <c r="A216" s="107" t="s">
        <v>954</v>
      </c>
      <c r="B216" s="5" t="s">
        <v>675</v>
      </c>
      <c r="C216" s="5"/>
      <c r="D216" s="130" t="s">
        <v>703</v>
      </c>
      <c r="E216" s="131" t="s">
        <v>751</v>
      </c>
      <c r="F216" s="132"/>
      <c r="G216" s="133"/>
      <c r="H216" s="134">
        <v>500000</v>
      </c>
      <c r="I216" s="135">
        <v>174992</v>
      </c>
      <c r="J216" s="15" t="s">
        <v>22</v>
      </c>
      <c r="K216" s="6" t="s">
        <v>23</v>
      </c>
      <c r="L216" s="136">
        <v>45765</v>
      </c>
      <c r="M216" s="137">
        <v>46130</v>
      </c>
      <c r="N216" s="11" t="s">
        <v>688</v>
      </c>
      <c r="O216" s="7"/>
      <c r="P216" s="14"/>
    </row>
    <row r="217" spans="1:16" ht="15.75" customHeight="1">
      <c r="A217" s="107" t="s">
        <v>955</v>
      </c>
      <c r="B217" s="5" t="s">
        <v>675</v>
      </c>
      <c r="C217" s="5"/>
      <c r="D217" s="130" t="s">
        <v>706</v>
      </c>
      <c r="E217" s="131" t="s">
        <v>751</v>
      </c>
      <c r="F217" s="132"/>
      <c r="G217" s="140"/>
      <c r="H217" s="140">
        <v>2265095</v>
      </c>
      <c r="I217" s="135">
        <v>790000</v>
      </c>
      <c r="J217" s="15" t="s">
        <v>22</v>
      </c>
      <c r="K217" s="6" t="s">
        <v>23</v>
      </c>
      <c r="L217" s="136">
        <v>45779</v>
      </c>
      <c r="M217" s="137">
        <v>47403</v>
      </c>
      <c r="N217" s="11" t="s">
        <v>688</v>
      </c>
      <c r="O217" s="7"/>
      <c r="P217" s="14"/>
    </row>
    <row r="218" spans="1:16" ht="15.75" customHeight="1">
      <c r="A218" s="107" t="s">
        <v>956</v>
      </c>
      <c r="B218" s="5" t="s">
        <v>675</v>
      </c>
      <c r="C218" s="5"/>
      <c r="D218" s="130" t="s">
        <v>763</v>
      </c>
      <c r="E218" s="131" t="s">
        <v>918</v>
      </c>
      <c r="F218" s="132"/>
      <c r="G218" s="134"/>
      <c r="H218" s="134">
        <v>36000000</v>
      </c>
      <c r="I218" s="135">
        <v>2600000</v>
      </c>
      <c r="J218" s="15" t="s">
        <v>22</v>
      </c>
      <c r="K218" s="6" t="s">
        <v>23</v>
      </c>
      <c r="L218" s="136">
        <v>45929</v>
      </c>
      <c r="M218" s="137">
        <v>47025</v>
      </c>
      <c r="N218" s="11" t="s">
        <v>77</v>
      </c>
      <c r="O218" s="7"/>
      <c r="P218" s="14"/>
    </row>
    <row r="219" spans="1:16" ht="15.75" customHeight="1">
      <c r="A219" s="107" t="s">
        <v>957</v>
      </c>
      <c r="B219" s="5" t="s">
        <v>675</v>
      </c>
      <c r="C219" s="5"/>
      <c r="D219" s="130" t="s">
        <v>767</v>
      </c>
      <c r="E219" s="131" t="s">
        <v>918</v>
      </c>
      <c r="F219" s="132"/>
      <c r="G219" s="140"/>
      <c r="H219" s="134">
        <v>158056360</v>
      </c>
      <c r="I219" s="135">
        <v>50482312</v>
      </c>
      <c r="J219" s="15" t="s">
        <v>22</v>
      </c>
      <c r="K219" s="6" t="s">
        <v>23</v>
      </c>
      <c r="L219" s="136">
        <v>45786</v>
      </c>
      <c r="M219" s="137">
        <v>46882</v>
      </c>
      <c r="N219" s="11" t="s">
        <v>77</v>
      </c>
      <c r="O219" s="7"/>
      <c r="P219" s="14"/>
    </row>
    <row r="220" spans="1:16" ht="15.75" customHeight="1">
      <c r="A220" s="107" t="s">
        <v>958</v>
      </c>
      <c r="B220" s="5" t="s">
        <v>675</v>
      </c>
      <c r="C220" s="5"/>
      <c r="D220" s="130" t="s">
        <v>747</v>
      </c>
      <c r="E220" s="131" t="s">
        <v>959</v>
      </c>
      <c r="F220" s="141"/>
      <c r="G220" s="133"/>
      <c r="H220" s="134">
        <v>7600000</v>
      </c>
      <c r="I220" s="135">
        <v>2660000</v>
      </c>
      <c r="J220" s="15" t="s">
        <v>22</v>
      </c>
      <c r="K220" s="6" t="s">
        <v>23</v>
      </c>
      <c r="L220" s="136">
        <v>45943</v>
      </c>
      <c r="M220" s="137">
        <v>46308</v>
      </c>
      <c r="N220" s="11" t="s">
        <v>52</v>
      </c>
      <c r="O220" s="7"/>
      <c r="P220" s="14"/>
    </row>
    <row r="221" spans="1:16" ht="15.75" customHeight="1">
      <c r="A221" s="107" t="s">
        <v>960</v>
      </c>
      <c r="B221" s="5" t="s">
        <v>675</v>
      </c>
      <c r="C221" s="5"/>
      <c r="D221" s="130" t="s">
        <v>750</v>
      </c>
      <c r="E221" s="131" t="s">
        <v>751</v>
      </c>
      <c r="F221" s="132"/>
      <c r="G221" s="142"/>
      <c r="H221" s="140">
        <v>9850000</v>
      </c>
      <c r="I221" s="135">
        <v>3400000</v>
      </c>
      <c r="J221" s="15" t="s">
        <v>22</v>
      </c>
      <c r="K221" s="6" t="s">
        <v>23</v>
      </c>
      <c r="L221" s="136">
        <v>45835</v>
      </c>
      <c r="M221" s="137">
        <v>47410</v>
      </c>
      <c r="N221" s="11" t="s">
        <v>52</v>
      </c>
      <c r="O221" s="7"/>
      <c r="P221" s="14"/>
    </row>
    <row r="222" spans="1:16" ht="15.75" customHeight="1">
      <c r="A222" s="107" t="s">
        <v>961</v>
      </c>
      <c r="B222" s="5" t="s">
        <v>675</v>
      </c>
      <c r="C222" s="5"/>
      <c r="D222" s="130" t="s">
        <v>754</v>
      </c>
      <c r="E222" s="131" t="s">
        <v>959</v>
      </c>
      <c r="F222" s="141"/>
      <c r="G222" s="142"/>
      <c r="H222" s="140">
        <v>10228545</v>
      </c>
      <c r="I222" s="135">
        <v>3108562</v>
      </c>
      <c r="J222" s="15" t="s">
        <v>22</v>
      </c>
      <c r="K222" s="6" t="s">
        <v>23</v>
      </c>
      <c r="L222" s="136">
        <v>45883</v>
      </c>
      <c r="M222" s="137">
        <v>46248</v>
      </c>
      <c r="N222" s="11" t="s">
        <v>52</v>
      </c>
      <c r="O222" s="7"/>
      <c r="P222" s="14"/>
    </row>
    <row r="223" spans="1:16" ht="15.75" customHeight="1">
      <c r="A223" s="107" t="s">
        <v>962</v>
      </c>
      <c r="B223" s="5" t="s">
        <v>675</v>
      </c>
      <c r="C223" s="5"/>
      <c r="D223" s="130" t="s">
        <v>757</v>
      </c>
      <c r="E223" s="131" t="s">
        <v>963</v>
      </c>
      <c r="F223" s="132"/>
      <c r="G223" s="133"/>
      <c r="H223" s="134">
        <v>1340000</v>
      </c>
      <c r="I223" s="135">
        <v>469000</v>
      </c>
      <c r="J223" s="15" t="s">
        <v>22</v>
      </c>
      <c r="K223" s="6" t="s">
        <v>23</v>
      </c>
      <c r="L223" s="136">
        <v>45669</v>
      </c>
      <c r="M223" s="137">
        <v>47390</v>
      </c>
      <c r="N223" s="11" t="s">
        <v>52</v>
      </c>
      <c r="O223" s="7"/>
      <c r="P223" s="14"/>
    </row>
    <row r="224" spans="1:16" ht="15.75" customHeight="1">
      <c r="A224" s="107" t="s">
        <v>964</v>
      </c>
      <c r="B224" s="5" t="s">
        <v>675</v>
      </c>
      <c r="C224" s="5"/>
      <c r="D224" s="130" t="s">
        <v>686</v>
      </c>
      <c r="E224" s="131" t="s">
        <v>751</v>
      </c>
      <c r="F224" s="132"/>
      <c r="G224" s="133"/>
      <c r="H224" s="134">
        <v>3900000</v>
      </c>
      <c r="I224" s="135">
        <v>1365000</v>
      </c>
      <c r="J224" s="15" t="s">
        <v>22</v>
      </c>
      <c r="K224" s="6" t="s">
        <v>23</v>
      </c>
      <c r="L224" s="136">
        <v>45665</v>
      </c>
      <c r="M224" s="137">
        <v>47051</v>
      </c>
      <c r="N224" s="11" t="s">
        <v>688</v>
      </c>
      <c r="O224" s="7"/>
      <c r="P224" s="14"/>
    </row>
    <row r="225" spans="1:16" ht="15.75" customHeight="1">
      <c r="A225" s="107" t="s">
        <v>965</v>
      </c>
      <c r="B225" s="5" t="s">
        <v>675</v>
      </c>
      <c r="C225" s="5"/>
      <c r="D225" s="130" t="s">
        <v>739</v>
      </c>
      <c r="E225" s="131" t="s">
        <v>751</v>
      </c>
      <c r="F225" s="132"/>
      <c r="G225" s="133"/>
      <c r="H225" s="134">
        <v>9000000</v>
      </c>
      <c r="I225" s="135">
        <v>3763303</v>
      </c>
      <c r="J225" s="15" t="s">
        <v>22</v>
      </c>
      <c r="K225" s="6" t="s">
        <v>23</v>
      </c>
      <c r="L225" s="136">
        <v>45733</v>
      </c>
      <c r="M225" s="137">
        <v>47011</v>
      </c>
      <c r="N225" s="11" t="s">
        <v>740</v>
      </c>
      <c r="O225" s="7"/>
      <c r="P225" s="14"/>
    </row>
    <row r="226" spans="1:16" ht="15.75" customHeight="1">
      <c r="A226" s="107" t="s">
        <v>966</v>
      </c>
      <c r="B226" s="5" t="s">
        <v>675</v>
      </c>
      <c r="C226" s="5"/>
      <c r="D226" s="130" t="s">
        <v>770</v>
      </c>
      <c r="E226" s="131" t="s">
        <v>959</v>
      </c>
      <c r="F226" s="141"/>
      <c r="G226" s="133"/>
      <c r="H226" s="134">
        <v>28750000</v>
      </c>
      <c r="I226" s="135">
        <v>2407135</v>
      </c>
      <c r="J226" s="15" t="s">
        <v>22</v>
      </c>
      <c r="K226" s="6" t="s">
        <v>23</v>
      </c>
      <c r="L226" s="136">
        <v>45748</v>
      </c>
      <c r="M226" s="137">
        <v>46113</v>
      </c>
      <c r="N226" s="11" t="s">
        <v>56</v>
      </c>
      <c r="O226" s="7"/>
      <c r="P226" s="14"/>
    </row>
    <row r="227" spans="1:16" ht="15.75" customHeight="1">
      <c r="A227" s="107" t="s">
        <v>967</v>
      </c>
      <c r="B227" s="5" t="s">
        <v>675</v>
      </c>
      <c r="C227" s="5"/>
      <c r="D227" s="143" t="s">
        <v>968</v>
      </c>
      <c r="E227" s="131" t="s">
        <v>683</v>
      </c>
      <c r="F227" s="141"/>
      <c r="G227" s="133"/>
      <c r="H227" s="134">
        <v>250000</v>
      </c>
      <c r="I227" s="135">
        <v>250000</v>
      </c>
      <c r="J227" s="15" t="s">
        <v>22</v>
      </c>
      <c r="K227" s="6" t="s">
        <v>23</v>
      </c>
      <c r="L227" s="136">
        <v>45765</v>
      </c>
      <c r="M227" s="139"/>
      <c r="N227" s="11" t="s">
        <v>969</v>
      </c>
      <c r="O227" s="7"/>
      <c r="P227" s="14"/>
    </row>
    <row r="228" spans="1:16" ht="15.75" customHeight="1">
      <c r="A228" s="107" t="s">
        <v>970</v>
      </c>
      <c r="B228" s="5" t="s">
        <v>675</v>
      </c>
      <c r="C228" s="5"/>
      <c r="D228" s="130" t="s">
        <v>926</v>
      </c>
      <c r="E228" s="131" t="s">
        <v>971</v>
      </c>
      <c r="F228" s="132">
        <v>12</v>
      </c>
      <c r="G228" s="133"/>
      <c r="H228" s="134">
        <v>50000</v>
      </c>
      <c r="I228" s="135">
        <v>26400</v>
      </c>
      <c r="J228" s="15" t="s">
        <v>22</v>
      </c>
      <c r="K228" s="6" t="s">
        <v>23</v>
      </c>
      <c r="L228" s="138"/>
      <c r="M228" s="139"/>
      <c r="N228" s="11" t="s">
        <v>45</v>
      </c>
      <c r="O228" s="7"/>
      <c r="P228" s="14"/>
    </row>
    <row r="229" spans="1:16" ht="15.75" customHeight="1">
      <c r="A229" s="107" t="s">
        <v>972</v>
      </c>
      <c r="B229" s="5" t="s">
        <v>675</v>
      </c>
      <c r="C229" s="5"/>
      <c r="D229" s="143" t="s">
        <v>682</v>
      </c>
      <c r="E229" s="131" t="s">
        <v>683</v>
      </c>
      <c r="F229" s="141"/>
      <c r="G229" s="133"/>
      <c r="H229" s="134">
        <v>70000</v>
      </c>
      <c r="I229" s="135">
        <v>200000</v>
      </c>
      <c r="J229" s="15" t="s">
        <v>22</v>
      </c>
      <c r="K229" s="6" t="s">
        <v>23</v>
      </c>
      <c r="L229" s="136">
        <v>45765</v>
      </c>
      <c r="M229" s="139"/>
      <c r="N229" s="11" t="s">
        <v>333</v>
      </c>
      <c r="O229" s="7"/>
      <c r="P229" s="14"/>
    </row>
    <row r="230" spans="1:16" ht="15.75" customHeight="1">
      <c r="A230" s="107" t="s">
        <v>973</v>
      </c>
      <c r="B230" s="5" t="s">
        <v>675</v>
      </c>
      <c r="C230" s="5"/>
      <c r="D230" s="130" t="s">
        <v>773</v>
      </c>
      <c r="E230" s="131" t="s">
        <v>959</v>
      </c>
      <c r="F230" s="141"/>
      <c r="G230" s="133"/>
      <c r="H230" s="134">
        <v>5000000</v>
      </c>
      <c r="I230" s="135">
        <v>1000000</v>
      </c>
      <c r="J230" s="15" t="s">
        <v>22</v>
      </c>
      <c r="K230" s="6" t="s">
        <v>23</v>
      </c>
      <c r="L230" s="138"/>
      <c r="M230" s="139"/>
      <c r="N230" s="11" t="s">
        <v>56</v>
      </c>
      <c r="O230" s="7"/>
      <c r="P230" s="14"/>
    </row>
    <row r="231" spans="1:16" ht="15.75" customHeight="1">
      <c r="A231" s="107" t="s">
        <v>974</v>
      </c>
      <c r="B231" s="5" t="s">
        <v>675</v>
      </c>
      <c r="C231" s="5"/>
      <c r="D231" s="130" t="s">
        <v>776</v>
      </c>
      <c r="E231" s="131" t="s">
        <v>959</v>
      </c>
      <c r="F231" s="141"/>
      <c r="G231" s="133"/>
      <c r="H231" s="134">
        <v>36250000</v>
      </c>
      <c r="I231" s="135">
        <v>5000000</v>
      </c>
      <c r="J231" s="15" t="s">
        <v>22</v>
      </c>
      <c r="K231" s="6" t="s">
        <v>23</v>
      </c>
      <c r="L231" s="136">
        <v>45690</v>
      </c>
      <c r="M231" s="139"/>
      <c r="N231" s="11" t="s">
        <v>56</v>
      </c>
      <c r="O231" s="7"/>
      <c r="P231" s="14"/>
    </row>
    <row r="232" spans="1:16" ht="15.75" customHeight="1">
      <c r="A232" s="107" t="s">
        <v>975</v>
      </c>
      <c r="B232" s="5" t="s">
        <v>675</v>
      </c>
      <c r="C232" s="5"/>
      <c r="D232" s="130" t="s">
        <v>760</v>
      </c>
      <c r="E232" s="131" t="s">
        <v>959</v>
      </c>
      <c r="F232" s="141"/>
      <c r="G232" s="133"/>
      <c r="H232" s="134">
        <v>10000000</v>
      </c>
      <c r="I232" s="135">
        <v>3500000</v>
      </c>
      <c r="J232" s="15" t="s">
        <v>22</v>
      </c>
      <c r="K232" s="6" t="s">
        <v>23</v>
      </c>
      <c r="L232" s="138"/>
      <c r="M232" s="139"/>
      <c r="N232" s="11" t="s">
        <v>52</v>
      </c>
      <c r="O232" s="7"/>
      <c r="P232" s="14"/>
    </row>
    <row r="233" spans="1:16" ht="15.75" customHeight="1">
      <c r="A233" s="107" t="s">
        <v>976</v>
      </c>
      <c r="B233" s="5" t="s">
        <v>675</v>
      </c>
      <c r="C233" s="5"/>
      <c r="D233" s="130" t="s">
        <v>779</v>
      </c>
      <c r="E233" s="131" t="s">
        <v>959</v>
      </c>
      <c r="F233" s="141"/>
      <c r="G233" s="133"/>
      <c r="H233" s="134">
        <v>18000000</v>
      </c>
      <c r="I233" s="135">
        <v>4300000</v>
      </c>
      <c r="J233" s="15" t="s">
        <v>22</v>
      </c>
      <c r="K233" s="6" t="s">
        <v>23</v>
      </c>
      <c r="L233" s="136">
        <v>46162</v>
      </c>
      <c r="M233" s="139"/>
      <c r="N233" s="11" t="s">
        <v>56</v>
      </c>
      <c r="O233" s="7"/>
      <c r="P233" s="14"/>
    </row>
    <row r="234" spans="1:16" ht="15.75" customHeight="1">
      <c r="A234" s="107" t="s">
        <v>977</v>
      </c>
      <c r="B234" s="5" t="s">
        <v>675</v>
      </c>
      <c r="C234" s="5"/>
      <c r="D234" s="121" t="s">
        <v>782</v>
      </c>
      <c r="E234" s="144" t="s">
        <v>959</v>
      </c>
      <c r="F234" s="145"/>
      <c r="G234" s="146"/>
      <c r="H234" s="147">
        <v>10500000</v>
      </c>
      <c r="I234" s="148">
        <v>2672000</v>
      </c>
      <c r="J234" s="15" t="s">
        <v>22</v>
      </c>
      <c r="K234" s="6" t="s">
        <v>23</v>
      </c>
      <c r="L234" s="136">
        <v>46162</v>
      </c>
      <c r="M234" s="139"/>
      <c r="N234" s="11" t="s">
        <v>56</v>
      </c>
      <c r="O234" s="7"/>
      <c r="P234" s="14"/>
    </row>
    <row r="235" spans="1:16" ht="15.75" customHeight="1">
      <c r="A235" s="107" t="s">
        <v>978</v>
      </c>
      <c r="B235" s="5" t="s">
        <v>675</v>
      </c>
      <c r="C235" s="149"/>
      <c r="D235" s="150" t="s">
        <v>785</v>
      </c>
      <c r="E235" s="144" t="s">
        <v>959</v>
      </c>
      <c r="F235" s="151"/>
      <c r="G235" s="152"/>
      <c r="H235" s="147">
        <v>40000</v>
      </c>
      <c r="I235" s="148">
        <v>40000</v>
      </c>
      <c r="J235" s="15" t="s">
        <v>22</v>
      </c>
      <c r="K235" s="6" t="s">
        <v>23</v>
      </c>
      <c r="L235" s="136">
        <v>45765</v>
      </c>
      <c r="M235" s="153"/>
      <c r="N235" s="154" t="s">
        <v>56</v>
      </c>
      <c r="O235" s="155"/>
      <c r="P235" s="149"/>
    </row>
    <row r="236" spans="1:16" ht="15.75" customHeight="1">
      <c r="D236" s="156"/>
      <c r="E236" s="99"/>
      <c r="G236" s="100"/>
      <c r="I236" s="157">
        <f>I202+I203+I204+I205+I206+I207+I209+I208+I210+I211+I212+I213+I214+I215+I216+I217+I218+I219+I220+I221+I222+I223+I224+I225+I226+I227+I228+I229+I230+I231+I232+I233+I234+I235</f>
        <v>92989254</v>
      </c>
      <c r="O236" s="102"/>
    </row>
    <row r="237" spans="1:16" ht="15.75" customHeight="1">
      <c r="D237" s="156"/>
      <c r="E237" s="99"/>
      <c r="G237" s="100"/>
      <c r="O237" s="102"/>
    </row>
    <row r="238" spans="1:16" ht="15.75" customHeight="1">
      <c r="D238" s="156"/>
      <c r="E238" s="99"/>
      <c r="G238" s="100"/>
      <c r="I238" s="104"/>
      <c r="O238" s="102"/>
    </row>
    <row r="239" spans="1:16" ht="15.75" customHeight="1">
      <c r="D239" s="156"/>
      <c r="E239" s="99"/>
      <c r="G239" s="100"/>
      <c r="I239" s="104"/>
      <c r="O239" s="102"/>
    </row>
    <row r="240" spans="1:16" ht="15.75" customHeight="1">
      <c r="D240" s="156"/>
      <c r="E240" s="99"/>
      <c r="G240" s="100"/>
      <c r="O240" s="102"/>
    </row>
    <row r="241" spans="4:15" ht="15.75" customHeight="1">
      <c r="D241" s="156"/>
      <c r="E241" s="99"/>
      <c r="G241" s="100"/>
      <c r="O241" s="102"/>
    </row>
    <row r="242" spans="4:15" ht="15.75" customHeight="1">
      <c r="D242" s="156"/>
      <c r="E242" s="99"/>
      <c r="G242" s="100"/>
      <c r="O242" s="102"/>
    </row>
    <row r="243" spans="4:15" ht="15.75" customHeight="1">
      <c r="D243" s="156"/>
      <c r="E243" s="99"/>
      <c r="G243" s="100"/>
      <c r="O243" s="102"/>
    </row>
    <row r="244" spans="4:15" ht="15.75" customHeight="1">
      <c r="D244" s="156"/>
      <c r="E244" s="99"/>
      <c r="G244" s="100"/>
      <c r="I244" s="104"/>
      <c r="O244" s="102"/>
    </row>
    <row r="245" spans="4:15" ht="15.75" customHeight="1">
      <c r="D245" s="156"/>
      <c r="E245" s="99"/>
      <c r="G245" s="100"/>
      <c r="O245" s="102"/>
    </row>
    <row r="246" spans="4:15" ht="15.75" customHeight="1">
      <c r="D246" s="156"/>
      <c r="E246" s="99"/>
      <c r="G246" s="100"/>
      <c r="O246" s="102"/>
    </row>
    <row r="247" spans="4:15" ht="15.75" customHeight="1">
      <c r="D247" s="156"/>
      <c r="E247" s="99"/>
      <c r="G247" s="100"/>
      <c r="O247" s="102"/>
    </row>
    <row r="248" spans="4:15" ht="15.75" customHeight="1">
      <c r="D248" s="156"/>
      <c r="E248" s="99"/>
      <c r="G248" s="100"/>
      <c r="O248" s="102"/>
    </row>
    <row r="249" spans="4:15" ht="15.75" customHeight="1">
      <c r="D249" s="156"/>
      <c r="E249" s="99"/>
      <c r="G249" s="100"/>
      <c r="O249" s="102"/>
    </row>
    <row r="250" spans="4:15" ht="15.75" customHeight="1">
      <c r="D250" s="156"/>
      <c r="E250" s="99"/>
      <c r="G250" s="100"/>
      <c r="O250" s="102"/>
    </row>
    <row r="251" spans="4:15" ht="15.75" customHeight="1">
      <c r="D251" s="156"/>
      <c r="E251" s="99"/>
      <c r="G251" s="100"/>
      <c r="O251" s="102"/>
    </row>
    <row r="252" spans="4:15" ht="15.75" customHeight="1">
      <c r="D252" s="156"/>
      <c r="E252" s="99"/>
      <c r="G252" s="100"/>
      <c r="O252" s="102"/>
    </row>
    <row r="253" spans="4:15" ht="15.75" customHeight="1">
      <c r="D253" s="156"/>
      <c r="E253" s="99"/>
      <c r="G253" s="100"/>
      <c r="O253" s="102"/>
    </row>
    <row r="254" spans="4:15" ht="15.75" customHeight="1">
      <c r="D254" s="156"/>
      <c r="E254" s="99"/>
      <c r="G254" s="100"/>
      <c r="O254" s="102"/>
    </row>
    <row r="255" spans="4:15" ht="15.75" customHeight="1">
      <c r="D255" s="156"/>
      <c r="E255" s="99"/>
      <c r="G255" s="100"/>
      <c r="O255" s="102"/>
    </row>
    <row r="256" spans="4:15" ht="15.75" customHeight="1">
      <c r="D256" s="156"/>
      <c r="E256" s="99"/>
      <c r="G256" s="100"/>
      <c r="O256" s="102"/>
    </row>
    <row r="257" spans="4:15" ht="15.75" customHeight="1">
      <c r="D257" s="156"/>
      <c r="E257" s="99"/>
      <c r="G257" s="100"/>
      <c r="O257" s="102"/>
    </row>
    <row r="258" spans="4:15" ht="15.75" customHeight="1">
      <c r="D258" s="156"/>
      <c r="E258" s="99"/>
      <c r="G258" s="100"/>
      <c r="O258" s="102"/>
    </row>
    <row r="259" spans="4:15" ht="15.75" customHeight="1">
      <c r="D259" s="156"/>
      <c r="E259" s="99"/>
      <c r="G259" s="100"/>
      <c r="O259" s="102"/>
    </row>
    <row r="260" spans="4:15" ht="15.75" customHeight="1">
      <c r="D260" s="156"/>
      <c r="E260" s="99"/>
      <c r="G260" s="100"/>
      <c r="O260" s="102"/>
    </row>
    <row r="261" spans="4:15" ht="15.75" customHeight="1">
      <c r="D261" s="156"/>
      <c r="E261" s="99"/>
      <c r="G261" s="100"/>
      <c r="O261" s="102"/>
    </row>
    <row r="262" spans="4:15" ht="15.75" customHeight="1">
      <c r="D262" s="156"/>
      <c r="E262" s="99"/>
      <c r="G262" s="100"/>
      <c r="O262" s="102"/>
    </row>
    <row r="263" spans="4:15" ht="15.75" customHeight="1">
      <c r="D263" s="156"/>
      <c r="E263" s="99"/>
      <c r="G263" s="100"/>
      <c r="O263" s="102"/>
    </row>
    <row r="264" spans="4:15" ht="15.75" customHeight="1">
      <c r="D264" s="156"/>
      <c r="E264" s="99"/>
      <c r="G264" s="100"/>
      <c r="O264" s="102"/>
    </row>
    <row r="265" spans="4:15" ht="15.75" customHeight="1">
      <c r="D265" s="156"/>
      <c r="E265" s="99"/>
      <c r="G265" s="100"/>
      <c r="O265" s="102"/>
    </row>
    <row r="266" spans="4:15" ht="15.75" customHeight="1">
      <c r="D266" s="156"/>
      <c r="E266" s="99"/>
      <c r="G266" s="100"/>
      <c r="O266" s="102"/>
    </row>
    <row r="267" spans="4:15" ht="15.75" customHeight="1">
      <c r="D267" s="156"/>
      <c r="E267" s="99"/>
      <c r="G267" s="100"/>
      <c r="O267" s="102"/>
    </row>
    <row r="268" spans="4:15" ht="15.75" customHeight="1">
      <c r="D268" s="156"/>
      <c r="E268" s="99"/>
      <c r="G268" s="100"/>
      <c r="O268" s="102"/>
    </row>
    <row r="269" spans="4:15" ht="15.75" customHeight="1">
      <c r="D269" s="156"/>
      <c r="E269" s="99"/>
      <c r="G269" s="100"/>
      <c r="O269" s="102"/>
    </row>
    <row r="270" spans="4:15" ht="15.75" customHeight="1">
      <c r="D270" s="156"/>
      <c r="E270" s="99"/>
      <c r="G270" s="100"/>
      <c r="O270" s="102"/>
    </row>
    <row r="271" spans="4:15" ht="15.75" customHeight="1">
      <c r="D271" s="156"/>
      <c r="E271" s="99"/>
      <c r="G271" s="100"/>
      <c r="O271" s="102"/>
    </row>
    <row r="272" spans="4:15" ht="15.75" customHeight="1">
      <c r="D272" s="156"/>
      <c r="E272" s="99"/>
      <c r="G272" s="100"/>
      <c r="O272" s="102"/>
    </row>
    <row r="273" spans="4:15" ht="15.75" customHeight="1">
      <c r="D273" s="156"/>
      <c r="E273" s="99"/>
      <c r="G273" s="100"/>
      <c r="O273" s="102"/>
    </row>
    <row r="274" spans="4:15" ht="15.75" customHeight="1">
      <c r="D274" s="156"/>
      <c r="E274" s="99"/>
      <c r="G274" s="100"/>
      <c r="O274" s="102"/>
    </row>
    <row r="275" spans="4:15" ht="15.75" customHeight="1">
      <c r="D275" s="156"/>
      <c r="E275" s="99"/>
      <c r="G275" s="100"/>
      <c r="O275" s="102"/>
    </row>
    <row r="276" spans="4:15" ht="15.75" customHeight="1">
      <c r="D276" s="156"/>
      <c r="E276" s="99"/>
      <c r="G276" s="100"/>
      <c r="O276" s="102"/>
    </row>
    <row r="277" spans="4:15" ht="15.75" customHeight="1">
      <c r="D277" s="156"/>
      <c r="E277" s="99"/>
      <c r="G277" s="100"/>
      <c r="O277" s="102"/>
    </row>
    <row r="278" spans="4:15" ht="15.75" customHeight="1">
      <c r="D278" s="156"/>
      <c r="E278" s="99"/>
      <c r="G278" s="100"/>
      <c r="O278" s="102"/>
    </row>
    <row r="279" spans="4:15" ht="15.75" customHeight="1">
      <c r="D279" s="156"/>
      <c r="E279" s="99"/>
      <c r="G279" s="100"/>
      <c r="O279" s="102"/>
    </row>
    <row r="280" spans="4:15" ht="15.75" customHeight="1">
      <c r="D280" s="156"/>
      <c r="E280" s="99"/>
      <c r="G280" s="100"/>
      <c r="O280" s="102"/>
    </row>
    <row r="281" spans="4:15" ht="15.75" customHeight="1">
      <c r="D281" s="156"/>
      <c r="E281" s="99"/>
      <c r="G281" s="100"/>
      <c r="O281" s="102"/>
    </row>
    <row r="282" spans="4:15" ht="15.75" customHeight="1">
      <c r="D282" s="156"/>
      <c r="E282" s="99"/>
      <c r="G282" s="100"/>
      <c r="O282" s="102"/>
    </row>
    <row r="283" spans="4:15" ht="15.75" customHeight="1">
      <c r="D283" s="156"/>
      <c r="E283" s="99"/>
      <c r="G283" s="100"/>
      <c r="O283" s="102"/>
    </row>
    <row r="284" spans="4:15" ht="15.75" customHeight="1">
      <c r="D284" s="156"/>
      <c r="E284" s="99"/>
      <c r="G284" s="100"/>
      <c r="O284" s="102"/>
    </row>
    <row r="285" spans="4:15" ht="15.75" customHeight="1">
      <c r="D285" s="156"/>
      <c r="E285" s="99"/>
      <c r="G285" s="100"/>
      <c r="O285" s="102"/>
    </row>
    <row r="286" spans="4:15" ht="15.75" customHeight="1">
      <c r="D286" s="156"/>
      <c r="E286" s="99"/>
      <c r="G286" s="100"/>
      <c r="O286" s="102"/>
    </row>
    <row r="287" spans="4:15" ht="15.75" customHeight="1">
      <c r="D287" s="156"/>
      <c r="E287" s="99"/>
      <c r="G287" s="100"/>
      <c r="O287" s="102"/>
    </row>
    <row r="288" spans="4:15" ht="15.75" customHeight="1">
      <c r="D288" s="156"/>
      <c r="E288" s="99"/>
      <c r="G288" s="100"/>
      <c r="O288" s="102"/>
    </row>
    <row r="289" spans="4:15" ht="15.75" customHeight="1">
      <c r="D289" s="156"/>
      <c r="E289" s="99"/>
      <c r="G289" s="100"/>
      <c r="O289" s="102"/>
    </row>
    <row r="290" spans="4:15" ht="15.75" customHeight="1">
      <c r="D290" s="156"/>
      <c r="E290" s="99"/>
      <c r="G290" s="100"/>
      <c r="O290" s="102"/>
    </row>
    <row r="291" spans="4:15" ht="15.75" customHeight="1">
      <c r="D291" s="156"/>
      <c r="E291" s="99"/>
      <c r="G291" s="100"/>
      <c r="O291" s="102"/>
    </row>
    <row r="292" spans="4:15" ht="15.75" customHeight="1">
      <c r="D292" s="156"/>
      <c r="E292" s="99"/>
      <c r="G292" s="100"/>
      <c r="O292" s="102"/>
    </row>
    <row r="293" spans="4:15" ht="15.75" customHeight="1">
      <c r="D293" s="156"/>
      <c r="E293" s="99"/>
      <c r="G293" s="100"/>
      <c r="O293" s="102"/>
    </row>
    <row r="294" spans="4:15" ht="15.75" customHeight="1">
      <c r="D294" s="156"/>
      <c r="E294" s="99"/>
      <c r="G294" s="100"/>
      <c r="O294" s="102"/>
    </row>
    <row r="295" spans="4:15" ht="15.75" customHeight="1">
      <c r="D295" s="156"/>
      <c r="E295" s="99"/>
      <c r="G295" s="100"/>
      <c r="O295" s="102"/>
    </row>
    <row r="296" spans="4:15" ht="15.75" customHeight="1">
      <c r="D296" s="156"/>
      <c r="E296" s="99"/>
      <c r="G296" s="100"/>
      <c r="O296" s="102"/>
    </row>
    <row r="297" spans="4:15" ht="15.75" customHeight="1">
      <c r="D297" s="156"/>
      <c r="E297" s="99"/>
      <c r="G297" s="100"/>
      <c r="O297" s="102"/>
    </row>
    <row r="298" spans="4:15" ht="15.75" customHeight="1">
      <c r="D298" s="156"/>
      <c r="E298" s="99"/>
      <c r="G298" s="100"/>
      <c r="O298" s="102"/>
    </row>
    <row r="299" spans="4:15" ht="15.75" customHeight="1">
      <c r="D299" s="156"/>
      <c r="E299" s="99"/>
      <c r="G299" s="100"/>
      <c r="O299" s="102"/>
    </row>
    <row r="300" spans="4:15" ht="15.75" customHeight="1">
      <c r="D300" s="156"/>
      <c r="E300" s="99"/>
      <c r="G300" s="100"/>
      <c r="O300" s="102"/>
    </row>
    <row r="301" spans="4:15" ht="15.75" customHeight="1">
      <c r="D301" s="156"/>
      <c r="E301" s="99"/>
      <c r="G301" s="100"/>
      <c r="O301" s="102"/>
    </row>
    <row r="302" spans="4:15" ht="15.75" customHeight="1">
      <c r="D302" s="156"/>
      <c r="E302" s="99"/>
      <c r="G302" s="100"/>
      <c r="O302" s="102"/>
    </row>
    <row r="303" spans="4:15" ht="15.75" customHeight="1">
      <c r="D303" s="156"/>
      <c r="E303" s="99"/>
      <c r="G303" s="100"/>
      <c r="O303" s="102"/>
    </row>
    <row r="304" spans="4:15" ht="15.75" customHeight="1">
      <c r="D304" s="156"/>
      <c r="E304" s="99"/>
      <c r="G304" s="100"/>
      <c r="O304" s="102"/>
    </row>
    <row r="305" spans="4:15" ht="15.75" customHeight="1">
      <c r="D305" s="156"/>
      <c r="E305" s="99"/>
      <c r="G305" s="100"/>
      <c r="O305" s="102"/>
    </row>
    <row r="306" spans="4:15" ht="15.75" customHeight="1">
      <c r="D306" s="156"/>
      <c r="E306" s="99"/>
      <c r="G306" s="100"/>
      <c r="O306" s="102"/>
    </row>
    <row r="307" spans="4:15" ht="15.75" customHeight="1">
      <c r="D307" s="156"/>
      <c r="E307" s="99"/>
      <c r="G307" s="100"/>
      <c r="O307" s="102"/>
    </row>
    <row r="308" spans="4:15" ht="15.75" customHeight="1">
      <c r="D308" s="156"/>
      <c r="E308" s="99"/>
      <c r="G308" s="100"/>
      <c r="O308" s="102"/>
    </row>
    <row r="309" spans="4:15" ht="15.75" customHeight="1">
      <c r="D309" s="156"/>
      <c r="E309" s="99"/>
      <c r="G309" s="100"/>
      <c r="O309" s="102"/>
    </row>
    <row r="310" spans="4:15" ht="15.75" customHeight="1">
      <c r="D310" s="156"/>
      <c r="E310" s="99"/>
      <c r="G310" s="100"/>
      <c r="O310" s="102"/>
    </row>
    <row r="311" spans="4:15" ht="15.75" customHeight="1">
      <c r="D311" s="156"/>
      <c r="E311" s="99"/>
      <c r="G311" s="100"/>
      <c r="O311" s="102"/>
    </row>
    <row r="312" spans="4:15" ht="15.75" customHeight="1">
      <c r="D312" s="156"/>
      <c r="E312" s="99"/>
      <c r="G312" s="100"/>
      <c r="O312" s="102"/>
    </row>
    <row r="313" spans="4:15" ht="15.75" customHeight="1">
      <c r="D313" s="156"/>
      <c r="E313" s="99"/>
      <c r="G313" s="100"/>
      <c r="O313" s="102"/>
    </row>
    <row r="314" spans="4:15" ht="15.75" customHeight="1">
      <c r="D314" s="156"/>
      <c r="E314" s="99"/>
      <c r="G314" s="100"/>
      <c r="O314" s="102"/>
    </row>
    <row r="315" spans="4:15" ht="15.75" customHeight="1">
      <c r="D315" s="156"/>
      <c r="E315" s="99"/>
      <c r="G315" s="100"/>
      <c r="O315" s="102"/>
    </row>
    <row r="316" spans="4:15" ht="15.75" customHeight="1">
      <c r="D316" s="156"/>
      <c r="E316" s="99"/>
      <c r="G316" s="100"/>
      <c r="O316" s="102"/>
    </row>
    <row r="317" spans="4:15" ht="15.75" customHeight="1">
      <c r="D317" s="156"/>
      <c r="E317" s="99"/>
      <c r="G317" s="100"/>
      <c r="O317" s="102"/>
    </row>
    <row r="318" spans="4:15" ht="15.75" customHeight="1">
      <c r="D318" s="156"/>
      <c r="E318" s="99"/>
      <c r="G318" s="100"/>
      <c r="O318" s="102"/>
    </row>
    <row r="319" spans="4:15" ht="15.75" customHeight="1">
      <c r="D319" s="156"/>
      <c r="E319" s="99"/>
      <c r="G319" s="100"/>
      <c r="O319" s="102"/>
    </row>
    <row r="320" spans="4:15" ht="15.75" customHeight="1">
      <c r="D320" s="156"/>
      <c r="E320" s="99"/>
      <c r="G320" s="100"/>
      <c r="O320" s="102"/>
    </row>
    <row r="321" spans="4:15" ht="15.75" customHeight="1">
      <c r="D321" s="156"/>
      <c r="E321" s="99"/>
      <c r="G321" s="100"/>
      <c r="O321" s="102"/>
    </row>
    <row r="322" spans="4:15" ht="15.75" customHeight="1">
      <c r="D322" s="156"/>
      <c r="E322" s="99"/>
      <c r="G322" s="100"/>
      <c r="O322" s="102"/>
    </row>
    <row r="323" spans="4:15" ht="15.75" customHeight="1">
      <c r="D323" s="156"/>
      <c r="E323" s="99"/>
      <c r="G323" s="100"/>
      <c r="O323" s="102"/>
    </row>
    <row r="324" spans="4:15" ht="15.75" customHeight="1">
      <c r="D324" s="156"/>
      <c r="E324" s="99"/>
      <c r="G324" s="100"/>
      <c r="O324" s="102"/>
    </row>
    <row r="325" spans="4:15" ht="15.75" customHeight="1">
      <c r="D325" s="156"/>
      <c r="E325" s="99"/>
      <c r="G325" s="100"/>
      <c r="O325" s="102"/>
    </row>
    <row r="326" spans="4:15" ht="15.75" customHeight="1">
      <c r="D326" s="156"/>
      <c r="E326" s="99"/>
      <c r="G326" s="100"/>
      <c r="O326" s="102"/>
    </row>
    <row r="327" spans="4:15" ht="15.75" customHeight="1">
      <c r="D327" s="156"/>
      <c r="E327" s="99"/>
      <c r="G327" s="100"/>
      <c r="O327" s="102"/>
    </row>
    <row r="328" spans="4:15" ht="15.75" customHeight="1">
      <c r="D328" s="156"/>
      <c r="E328" s="99"/>
      <c r="G328" s="100"/>
      <c r="O328" s="102"/>
    </row>
    <row r="329" spans="4:15" ht="15.75" customHeight="1">
      <c r="D329" s="156"/>
      <c r="E329" s="99"/>
      <c r="G329" s="100"/>
      <c r="O329" s="102"/>
    </row>
    <row r="330" spans="4:15" ht="15.75" customHeight="1">
      <c r="D330" s="156"/>
      <c r="E330" s="99"/>
      <c r="G330" s="100"/>
      <c r="O330" s="102"/>
    </row>
    <row r="331" spans="4:15" ht="15.75" customHeight="1">
      <c r="D331" s="156"/>
      <c r="E331" s="99"/>
      <c r="G331" s="100"/>
      <c r="O331" s="102"/>
    </row>
    <row r="332" spans="4:15" ht="15.75" customHeight="1">
      <c r="D332" s="156"/>
      <c r="E332" s="99"/>
      <c r="G332" s="100"/>
      <c r="O332" s="102"/>
    </row>
    <row r="333" spans="4:15" ht="15.75" customHeight="1">
      <c r="D333" s="156"/>
      <c r="E333" s="99"/>
      <c r="G333" s="100"/>
      <c r="O333" s="102"/>
    </row>
    <row r="334" spans="4:15" ht="15.75" customHeight="1">
      <c r="D334" s="156"/>
      <c r="E334" s="99"/>
      <c r="G334" s="100"/>
      <c r="O334" s="102"/>
    </row>
    <row r="335" spans="4:15" ht="15.75" customHeight="1">
      <c r="D335" s="156"/>
      <c r="E335" s="99"/>
      <c r="G335" s="100"/>
      <c r="O335" s="102"/>
    </row>
    <row r="336" spans="4:15" ht="15.75" customHeight="1">
      <c r="D336" s="156"/>
      <c r="E336" s="99"/>
      <c r="G336" s="100"/>
      <c r="O336" s="102"/>
    </row>
    <row r="337" spans="4:15" ht="15.75" customHeight="1">
      <c r="D337" s="156"/>
      <c r="E337" s="99"/>
      <c r="G337" s="100"/>
      <c r="O337" s="102"/>
    </row>
    <row r="338" spans="4:15" ht="15.75" customHeight="1">
      <c r="D338" s="156"/>
      <c r="E338" s="99"/>
      <c r="G338" s="100"/>
      <c r="O338" s="102"/>
    </row>
    <row r="339" spans="4:15" ht="15.75" customHeight="1">
      <c r="D339" s="156"/>
      <c r="E339" s="99"/>
      <c r="G339" s="100"/>
      <c r="O339" s="102"/>
    </row>
    <row r="340" spans="4:15" ht="15.75" customHeight="1">
      <c r="D340" s="156"/>
      <c r="E340" s="99"/>
      <c r="G340" s="100"/>
      <c r="O340" s="102"/>
    </row>
    <row r="341" spans="4:15" ht="15.75" customHeight="1">
      <c r="D341" s="156"/>
      <c r="E341" s="99"/>
      <c r="G341" s="100"/>
      <c r="O341" s="102"/>
    </row>
    <row r="342" spans="4:15" ht="15.75" customHeight="1">
      <c r="D342" s="156"/>
      <c r="E342" s="99"/>
      <c r="G342" s="100"/>
      <c r="O342" s="102"/>
    </row>
    <row r="343" spans="4:15" ht="15.75" customHeight="1">
      <c r="D343" s="156"/>
      <c r="E343" s="99"/>
      <c r="G343" s="100"/>
      <c r="O343" s="102"/>
    </row>
    <row r="344" spans="4:15" ht="15.75" customHeight="1">
      <c r="D344" s="156"/>
      <c r="E344" s="99"/>
      <c r="G344" s="100"/>
      <c r="O344" s="102"/>
    </row>
    <row r="345" spans="4:15" ht="15.75" customHeight="1">
      <c r="D345" s="156"/>
      <c r="E345" s="99"/>
      <c r="G345" s="100"/>
      <c r="O345" s="102"/>
    </row>
    <row r="346" spans="4:15" ht="15.75" customHeight="1">
      <c r="D346" s="156"/>
      <c r="E346" s="99"/>
      <c r="G346" s="100"/>
      <c r="O346" s="102"/>
    </row>
    <row r="347" spans="4:15" ht="15.75" customHeight="1">
      <c r="D347" s="156"/>
      <c r="E347" s="99"/>
      <c r="G347" s="100"/>
      <c r="O347" s="102"/>
    </row>
    <row r="348" spans="4:15" ht="15.75" customHeight="1">
      <c r="D348" s="156"/>
      <c r="E348" s="99"/>
      <c r="G348" s="100"/>
      <c r="O348" s="102"/>
    </row>
    <row r="349" spans="4:15" ht="15.75" customHeight="1">
      <c r="D349" s="156"/>
      <c r="E349" s="99"/>
      <c r="G349" s="100"/>
      <c r="O349" s="102"/>
    </row>
    <row r="350" spans="4:15" ht="15.75" customHeight="1">
      <c r="D350" s="156"/>
      <c r="E350" s="99"/>
      <c r="G350" s="100"/>
      <c r="O350" s="102"/>
    </row>
    <row r="351" spans="4:15" ht="15.75" customHeight="1">
      <c r="D351" s="156"/>
      <c r="E351" s="99"/>
      <c r="G351" s="100"/>
      <c r="O351" s="102"/>
    </row>
    <row r="352" spans="4:15" ht="15.75" customHeight="1">
      <c r="D352" s="156"/>
      <c r="E352" s="99"/>
      <c r="G352" s="100"/>
      <c r="O352" s="102"/>
    </row>
    <row r="353" spans="4:15" ht="15.75" customHeight="1">
      <c r="D353" s="156"/>
      <c r="E353" s="99"/>
      <c r="G353" s="100"/>
      <c r="O353" s="102"/>
    </row>
    <row r="354" spans="4:15" ht="15.75" customHeight="1">
      <c r="D354" s="156"/>
      <c r="E354" s="99"/>
      <c r="G354" s="100"/>
      <c r="O354" s="102"/>
    </row>
    <row r="355" spans="4:15" ht="15.75" customHeight="1">
      <c r="D355" s="156"/>
      <c r="E355" s="99"/>
      <c r="G355" s="100"/>
      <c r="O355" s="102"/>
    </row>
    <row r="356" spans="4:15" ht="15.75" customHeight="1">
      <c r="D356" s="156"/>
      <c r="E356" s="99"/>
      <c r="G356" s="100"/>
      <c r="O356" s="102"/>
    </row>
    <row r="357" spans="4:15" ht="15.75" customHeight="1">
      <c r="D357" s="156"/>
      <c r="E357" s="99"/>
      <c r="G357" s="100"/>
      <c r="O357" s="102"/>
    </row>
    <row r="358" spans="4:15" ht="15.75" customHeight="1">
      <c r="D358" s="156"/>
      <c r="E358" s="99"/>
      <c r="G358" s="100"/>
      <c r="O358" s="102"/>
    </row>
    <row r="359" spans="4:15" ht="15.75" customHeight="1">
      <c r="D359" s="156"/>
      <c r="E359" s="99"/>
      <c r="G359" s="100"/>
      <c r="O359" s="102"/>
    </row>
    <row r="360" spans="4:15" ht="15.75" customHeight="1">
      <c r="D360" s="156"/>
      <c r="E360" s="99"/>
      <c r="G360" s="100"/>
      <c r="O360" s="102"/>
    </row>
    <row r="361" spans="4:15" ht="15.75" customHeight="1">
      <c r="D361" s="156"/>
      <c r="E361" s="99"/>
      <c r="G361" s="100"/>
      <c r="O361" s="102"/>
    </row>
    <row r="362" spans="4:15" ht="15.75" customHeight="1">
      <c r="D362" s="156"/>
      <c r="E362" s="99"/>
      <c r="G362" s="100"/>
      <c r="O362" s="102"/>
    </row>
    <row r="363" spans="4:15" ht="15.75" customHeight="1">
      <c r="D363" s="156"/>
      <c r="E363" s="99"/>
      <c r="G363" s="100"/>
      <c r="O363" s="102"/>
    </row>
    <row r="364" spans="4:15" ht="15.75" customHeight="1">
      <c r="D364" s="156"/>
      <c r="E364" s="99"/>
      <c r="G364" s="100"/>
      <c r="O364" s="102"/>
    </row>
    <row r="365" spans="4:15" ht="15.75" customHeight="1">
      <c r="D365" s="156"/>
      <c r="E365" s="99"/>
      <c r="G365" s="100"/>
      <c r="O365" s="102"/>
    </row>
    <row r="366" spans="4:15" ht="15.75" customHeight="1">
      <c r="D366" s="156"/>
      <c r="E366" s="99"/>
      <c r="G366" s="100"/>
      <c r="O366" s="102"/>
    </row>
    <row r="367" spans="4:15" ht="15.75" customHeight="1">
      <c r="D367" s="156"/>
      <c r="E367" s="99"/>
      <c r="G367" s="100"/>
      <c r="O367" s="102"/>
    </row>
    <row r="368" spans="4:15" ht="15.75" customHeight="1">
      <c r="D368" s="156"/>
      <c r="E368" s="99"/>
      <c r="G368" s="100"/>
      <c r="O368" s="102"/>
    </row>
    <row r="369" spans="4:15" ht="15.75" customHeight="1">
      <c r="D369" s="156"/>
      <c r="E369" s="99"/>
      <c r="G369" s="100"/>
      <c r="O369" s="102"/>
    </row>
    <row r="370" spans="4:15" ht="15.75" customHeight="1">
      <c r="D370" s="156"/>
      <c r="E370" s="99"/>
      <c r="G370" s="100"/>
      <c r="O370" s="102"/>
    </row>
    <row r="371" spans="4:15" ht="15.75" customHeight="1">
      <c r="D371" s="156"/>
      <c r="E371" s="99"/>
      <c r="G371" s="100"/>
      <c r="O371" s="102"/>
    </row>
    <row r="372" spans="4:15" ht="15.75" customHeight="1">
      <c r="D372" s="156"/>
      <c r="E372" s="99"/>
      <c r="G372" s="100"/>
      <c r="O372" s="102"/>
    </row>
    <row r="373" spans="4:15" ht="15.75" customHeight="1">
      <c r="D373" s="156"/>
      <c r="E373" s="99"/>
      <c r="G373" s="100"/>
      <c r="O373" s="102"/>
    </row>
    <row r="374" spans="4:15" ht="15.75" customHeight="1">
      <c r="D374" s="156"/>
      <c r="E374" s="99"/>
      <c r="G374" s="100"/>
      <c r="O374" s="102"/>
    </row>
    <row r="375" spans="4:15" ht="15.75" customHeight="1">
      <c r="D375" s="156"/>
      <c r="E375" s="99"/>
      <c r="G375" s="100"/>
      <c r="O375" s="102"/>
    </row>
    <row r="376" spans="4:15" ht="15.75" customHeight="1">
      <c r="D376" s="156"/>
      <c r="E376" s="99"/>
      <c r="G376" s="100"/>
      <c r="O376" s="102"/>
    </row>
    <row r="377" spans="4:15" ht="15.75" customHeight="1">
      <c r="D377" s="156"/>
      <c r="E377" s="99"/>
      <c r="G377" s="100"/>
      <c r="O377" s="102"/>
    </row>
    <row r="378" spans="4:15" ht="15.75" customHeight="1">
      <c r="D378" s="156"/>
      <c r="E378" s="99"/>
      <c r="G378" s="100"/>
      <c r="O378" s="102"/>
    </row>
    <row r="379" spans="4:15" ht="15.75" customHeight="1">
      <c r="D379" s="156"/>
      <c r="E379" s="99"/>
      <c r="G379" s="100"/>
      <c r="O379" s="102"/>
    </row>
    <row r="380" spans="4:15" ht="15.75" customHeight="1">
      <c r="D380" s="156"/>
      <c r="E380" s="99"/>
      <c r="G380" s="100"/>
      <c r="O380" s="102"/>
    </row>
    <row r="381" spans="4:15" ht="15.75" customHeight="1">
      <c r="D381" s="156"/>
      <c r="E381" s="99"/>
      <c r="G381" s="100"/>
      <c r="O381" s="102"/>
    </row>
    <row r="382" spans="4:15" ht="15.75" customHeight="1">
      <c r="D382" s="156"/>
      <c r="E382" s="99"/>
      <c r="G382" s="100"/>
      <c r="O382" s="102"/>
    </row>
    <row r="383" spans="4:15" ht="15.75" customHeight="1">
      <c r="D383" s="156"/>
      <c r="E383" s="99"/>
      <c r="G383" s="100"/>
      <c r="O383" s="102"/>
    </row>
    <row r="384" spans="4:15" ht="15.75" customHeight="1">
      <c r="D384" s="156"/>
      <c r="E384" s="99"/>
      <c r="G384" s="100"/>
      <c r="O384" s="102"/>
    </row>
    <row r="385" spans="4:15" ht="15.75" customHeight="1">
      <c r="D385" s="156"/>
      <c r="E385" s="99"/>
      <c r="G385" s="100"/>
      <c r="O385" s="102"/>
    </row>
    <row r="386" spans="4:15" ht="15.75" customHeight="1">
      <c r="D386" s="156"/>
      <c r="E386" s="99"/>
      <c r="G386" s="100"/>
      <c r="O386" s="102"/>
    </row>
    <row r="387" spans="4:15" ht="15.75" customHeight="1">
      <c r="D387" s="156"/>
      <c r="E387" s="99"/>
      <c r="G387" s="100"/>
      <c r="O387" s="102"/>
    </row>
    <row r="388" spans="4:15" ht="15.75" customHeight="1">
      <c r="D388" s="156"/>
      <c r="E388" s="99"/>
      <c r="G388" s="100"/>
      <c r="O388" s="102"/>
    </row>
    <row r="389" spans="4:15" ht="15.75" customHeight="1">
      <c r="D389" s="156"/>
      <c r="E389" s="99"/>
      <c r="G389" s="100"/>
      <c r="O389" s="102"/>
    </row>
    <row r="390" spans="4:15" ht="15.75" customHeight="1">
      <c r="D390" s="156"/>
      <c r="E390" s="99"/>
      <c r="G390" s="100"/>
      <c r="O390" s="102"/>
    </row>
    <row r="391" spans="4:15" ht="15.75" customHeight="1">
      <c r="D391" s="156"/>
      <c r="E391" s="99"/>
      <c r="G391" s="100"/>
      <c r="O391" s="102"/>
    </row>
    <row r="392" spans="4:15" ht="15.75" customHeight="1">
      <c r="D392" s="156"/>
      <c r="E392" s="99"/>
      <c r="G392" s="100"/>
      <c r="O392" s="102"/>
    </row>
    <row r="393" spans="4:15" ht="15.75" customHeight="1">
      <c r="D393" s="156"/>
      <c r="E393" s="99"/>
      <c r="G393" s="100"/>
      <c r="O393" s="102"/>
    </row>
    <row r="394" spans="4:15" ht="15.75" customHeight="1">
      <c r="D394" s="156"/>
      <c r="E394" s="99"/>
      <c r="G394" s="100"/>
      <c r="O394" s="102"/>
    </row>
    <row r="395" spans="4:15" ht="15.75" customHeight="1">
      <c r="D395" s="156"/>
      <c r="E395" s="99"/>
      <c r="G395" s="100"/>
      <c r="O395" s="102"/>
    </row>
    <row r="396" spans="4:15" ht="15.75" customHeight="1">
      <c r="D396" s="156"/>
      <c r="E396" s="99"/>
      <c r="G396" s="100"/>
      <c r="O396" s="102"/>
    </row>
    <row r="397" spans="4:15" ht="15.75" customHeight="1">
      <c r="D397" s="156"/>
      <c r="E397" s="99"/>
      <c r="G397" s="100"/>
      <c r="O397" s="102"/>
    </row>
    <row r="398" spans="4:15" ht="15.75" customHeight="1">
      <c r="D398" s="156"/>
      <c r="E398" s="99"/>
      <c r="G398" s="100"/>
      <c r="O398" s="102"/>
    </row>
    <row r="399" spans="4:15" ht="15.75" customHeight="1">
      <c r="D399" s="156"/>
      <c r="E399" s="99"/>
      <c r="G399" s="100"/>
      <c r="O399" s="102"/>
    </row>
    <row r="400" spans="4:15" ht="15.75" customHeight="1">
      <c r="D400" s="156"/>
      <c r="E400" s="99"/>
      <c r="G400" s="100"/>
      <c r="O400" s="102"/>
    </row>
    <row r="401" spans="4:15" ht="15.75" customHeight="1">
      <c r="D401" s="156"/>
      <c r="E401" s="99"/>
      <c r="G401" s="100"/>
      <c r="O401" s="102"/>
    </row>
    <row r="402" spans="4:15" ht="15.75" customHeight="1">
      <c r="D402" s="156"/>
      <c r="E402" s="99"/>
      <c r="G402" s="100"/>
      <c r="O402" s="102"/>
    </row>
    <row r="403" spans="4:15" ht="15.75" customHeight="1">
      <c r="D403" s="156"/>
      <c r="E403" s="99"/>
      <c r="G403" s="100"/>
      <c r="O403" s="102"/>
    </row>
    <row r="404" spans="4:15" ht="15.75" customHeight="1">
      <c r="D404" s="156"/>
      <c r="E404" s="99"/>
      <c r="G404" s="100"/>
      <c r="O404" s="102"/>
    </row>
    <row r="405" spans="4:15" ht="15.75" customHeight="1">
      <c r="D405" s="156"/>
      <c r="E405" s="99"/>
      <c r="G405" s="100"/>
      <c r="O405" s="102"/>
    </row>
    <row r="406" spans="4:15" ht="15.75" customHeight="1">
      <c r="D406" s="156"/>
      <c r="E406" s="99"/>
      <c r="G406" s="100"/>
      <c r="O406" s="102"/>
    </row>
    <row r="407" spans="4:15" ht="15.75" customHeight="1">
      <c r="D407" s="156"/>
      <c r="E407" s="99"/>
      <c r="G407" s="100"/>
      <c r="O407" s="102"/>
    </row>
    <row r="408" spans="4:15" ht="15.75" customHeight="1">
      <c r="D408" s="156"/>
      <c r="E408" s="99"/>
      <c r="G408" s="100"/>
      <c r="O408" s="102"/>
    </row>
    <row r="409" spans="4:15" ht="15.75" customHeight="1">
      <c r="D409" s="156"/>
      <c r="E409" s="99"/>
      <c r="G409" s="100"/>
      <c r="O409" s="102"/>
    </row>
    <row r="410" spans="4:15" ht="15.75" customHeight="1">
      <c r="D410" s="156"/>
      <c r="E410" s="99"/>
      <c r="G410" s="100"/>
      <c r="O410" s="102"/>
    </row>
    <row r="411" spans="4:15" ht="15.75" customHeight="1">
      <c r="D411" s="156"/>
      <c r="E411" s="99"/>
      <c r="G411" s="100"/>
      <c r="O411" s="102"/>
    </row>
    <row r="412" spans="4:15" ht="15.75" customHeight="1">
      <c r="D412" s="156"/>
      <c r="E412" s="99"/>
      <c r="G412" s="100"/>
      <c r="O412" s="102"/>
    </row>
    <row r="413" spans="4:15" ht="15.75" customHeight="1">
      <c r="D413" s="156"/>
      <c r="E413" s="99"/>
      <c r="G413" s="100"/>
      <c r="O413" s="102"/>
    </row>
    <row r="414" spans="4:15" ht="15.75" customHeight="1">
      <c r="D414" s="156"/>
      <c r="E414" s="99"/>
      <c r="G414" s="100"/>
      <c r="O414" s="102"/>
    </row>
    <row r="415" spans="4:15" ht="15.75" customHeight="1">
      <c r="D415" s="156"/>
      <c r="E415" s="99"/>
      <c r="G415" s="100"/>
      <c r="O415" s="102"/>
    </row>
    <row r="416" spans="4:15" ht="15.75" customHeight="1">
      <c r="D416" s="156"/>
      <c r="E416" s="99"/>
      <c r="G416" s="100"/>
      <c r="O416" s="102"/>
    </row>
    <row r="417" spans="4:15" ht="15.75" customHeight="1">
      <c r="D417" s="156"/>
      <c r="E417" s="99"/>
      <c r="G417" s="100"/>
      <c r="O417" s="102"/>
    </row>
    <row r="418" spans="4:15" ht="15.75" customHeight="1">
      <c r="D418" s="156"/>
      <c r="E418" s="99"/>
      <c r="G418" s="100"/>
      <c r="O418" s="102"/>
    </row>
    <row r="419" spans="4:15" ht="15.75" customHeight="1">
      <c r="D419" s="156"/>
      <c r="E419" s="99"/>
      <c r="G419" s="100"/>
      <c r="O419" s="102"/>
    </row>
    <row r="420" spans="4:15" ht="15.75" customHeight="1">
      <c r="D420" s="156"/>
      <c r="E420" s="99"/>
      <c r="G420" s="100"/>
      <c r="O420" s="102"/>
    </row>
    <row r="421" spans="4:15" ht="15.75" customHeight="1">
      <c r="D421" s="156"/>
      <c r="E421" s="99"/>
      <c r="G421" s="100"/>
      <c r="O421" s="102"/>
    </row>
    <row r="422" spans="4:15" ht="15.75" customHeight="1">
      <c r="D422" s="156"/>
      <c r="E422" s="99"/>
      <c r="G422" s="100"/>
      <c r="O422" s="102"/>
    </row>
    <row r="423" spans="4:15" ht="15.75" customHeight="1">
      <c r="D423" s="156"/>
      <c r="E423" s="99"/>
      <c r="G423" s="100"/>
      <c r="O423" s="102"/>
    </row>
    <row r="424" spans="4:15" ht="15.75" customHeight="1">
      <c r="D424" s="156"/>
      <c r="E424" s="99"/>
      <c r="G424" s="100"/>
      <c r="O424" s="102"/>
    </row>
    <row r="425" spans="4:15" ht="15.75" customHeight="1">
      <c r="D425" s="156"/>
      <c r="E425" s="99"/>
      <c r="G425" s="100"/>
      <c r="O425" s="102"/>
    </row>
    <row r="426" spans="4:15" ht="15.75" customHeight="1">
      <c r="D426" s="156"/>
      <c r="E426" s="99"/>
      <c r="G426" s="100"/>
      <c r="O426" s="102"/>
    </row>
    <row r="427" spans="4:15" ht="15.75" customHeight="1">
      <c r="D427" s="156"/>
      <c r="E427" s="99"/>
      <c r="G427" s="100"/>
      <c r="O427" s="102"/>
    </row>
    <row r="428" spans="4:15" ht="15.75" customHeight="1">
      <c r="D428" s="156"/>
      <c r="E428" s="99"/>
      <c r="G428" s="100"/>
      <c r="O428" s="102"/>
    </row>
    <row r="429" spans="4:15" ht="15.75" customHeight="1">
      <c r="D429" s="156"/>
      <c r="E429" s="99"/>
      <c r="G429" s="100"/>
      <c r="O429" s="102"/>
    </row>
    <row r="430" spans="4:15" ht="15.75" customHeight="1">
      <c r="D430" s="156"/>
      <c r="E430" s="99"/>
      <c r="G430" s="100"/>
      <c r="O430" s="102"/>
    </row>
    <row r="431" spans="4:15" ht="15.75" customHeight="1">
      <c r="D431" s="156"/>
      <c r="E431" s="99"/>
      <c r="G431" s="100"/>
      <c r="O431" s="102"/>
    </row>
    <row r="432" spans="4:15" ht="15.75" customHeight="1">
      <c r="D432" s="156"/>
      <c r="E432" s="99"/>
      <c r="G432" s="100"/>
      <c r="O432" s="102"/>
    </row>
    <row r="433" spans="4:15" ht="15.75" customHeight="1">
      <c r="D433" s="156"/>
      <c r="E433" s="99"/>
      <c r="G433" s="100"/>
      <c r="O433" s="102"/>
    </row>
    <row r="434" spans="4:15" ht="15.75" customHeight="1">
      <c r="D434" s="156"/>
      <c r="E434" s="99"/>
      <c r="G434" s="100"/>
      <c r="O434" s="102"/>
    </row>
    <row r="435" spans="4:15" ht="15.75" customHeight="1">
      <c r="D435" s="156"/>
      <c r="E435" s="99"/>
      <c r="G435" s="100"/>
      <c r="O435" s="102"/>
    </row>
    <row r="436" spans="4:15" ht="15.75" customHeight="1">
      <c r="D436" s="156"/>
      <c r="E436" s="99"/>
      <c r="G436" s="100"/>
      <c r="O436" s="102"/>
    </row>
    <row r="437" spans="4:15" ht="15.75" customHeight="1">
      <c r="D437" s="156"/>
      <c r="E437" s="99"/>
      <c r="G437" s="100"/>
      <c r="O437" s="102"/>
    </row>
    <row r="438" spans="4:15" ht="15.75" customHeight="1">
      <c r="D438" s="156"/>
      <c r="E438" s="99"/>
      <c r="G438" s="100"/>
      <c r="O438" s="102"/>
    </row>
    <row r="439" spans="4:15" ht="15.75" customHeight="1">
      <c r="D439" s="156"/>
      <c r="E439" s="99"/>
      <c r="G439" s="100"/>
      <c r="O439" s="102"/>
    </row>
    <row r="440" spans="4:15" ht="15.75" customHeight="1">
      <c r="D440" s="156"/>
      <c r="E440" s="99"/>
      <c r="G440" s="100"/>
      <c r="O440" s="102"/>
    </row>
    <row r="441" spans="4:15" ht="15.75" customHeight="1">
      <c r="D441" s="156"/>
      <c r="E441" s="99"/>
      <c r="G441" s="100"/>
      <c r="O441" s="102"/>
    </row>
    <row r="442" spans="4:15" ht="15.75" customHeight="1">
      <c r="D442" s="156"/>
      <c r="E442" s="99"/>
      <c r="G442" s="100"/>
      <c r="O442" s="102"/>
    </row>
    <row r="443" spans="4:15" ht="15.75" customHeight="1">
      <c r="D443" s="156"/>
      <c r="E443" s="99"/>
      <c r="G443" s="100"/>
      <c r="O443" s="102"/>
    </row>
    <row r="444" spans="4:15" ht="15.75" customHeight="1">
      <c r="D444" s="156"/>
      <c r="E444" s="99"/>
      <c r="G444" s="100"/>
      <c r="O444" s="102"/>
    </row>
    <row r="445" spans="4:15" ht="15.75" customHeight="1">
      <c r="D445" s="156"/>
      <c r="E445" s="99"/>
      <c r="G445" s="100"/>
      <c r="O445" s="102"/>
    </row>
    <row r="446" spans="4:15" ht="15.75" customHeight="1">
      <c r="D446" s="156"/>
      <c r="E446" s="99"/>
      <c r="G446" s="100"/>
      <c r="O446" s="102"/>
    </row>
    <row r="447" spans="4:15" ht="15.75" customHeight="1">
      <c r="D447" s="156"/>
      <c r="E447" s="99"/>
      <c r="G447" s="100"/>
      <c r="O447" s="102"/>
    </row>
    <row r="448" spans="4:15" ht="15.75" customHeight="1">
      <c r="D448" s="156"/>
      <c r="E448" s="99"/>
      <c r="G448" s="100"/>
      <c r="O448" s="102"/>
    </row>
    <row r="449" spans="4:15" ht="15.75" customHeight="1">
      <c r="D449" s="156"/>
      <c r="E449" s="99"/>
      <c r="G449" s="100"/>
      <c r="O449" s="102"/>
    </row>
    <row r="450" spans="4:15" ht="15.75" customHeight="1">
      <c r="D450" s="156"/>
      <c r="E450" s="99"/>
      <c r="G450" s="100"/>
      <c r="O450" s="102"/>
    </row>
    <row r="451" spans="4:15" ht="15.75" customHeight="1">
      <c r="D451" s="156"/>
      <c r="E451" s="99"/>
      <c r="G451" s="100"/>
      <c r="O451" s="102"/>
    </row>
    <row r="452" spans="4:15" ht="15.75" customHeight="1">
      <c r="D452" s="156"/>
      <c r="E452" s="99"/>
      <c r="G452" s="100"/>
      <c r="O452" s="102"/>
    </row>
    <row r="453" spans="4:15" ht="15.75" customHeight="1">
      <c r="D453" s="156"/>
      <c r="E453" s="99"/>
      <c r="G453" s="100"/>
      <c r="O453" s="102"/>
    </row>
    <row r="454" spans="4:15" ht="15.75" customHeight="1">
      <c r="D454" s="156"/>
      <c r="E454" s="99"/>
      <c r="G454" s="100"/>
      <c r="O454" s="102"/>
    </row>
    <row r="455" spans="4:15" ht="15.75" customHeight="1">
      <c r="D455" s="156"/>
      <c r="E455" s="99"/>
      <c r="G455" s="100"/>
      <c r="O455" s="102"/>
    </row>
    <row r="456" spans="4:15" ht="15.75" customHeight="1">
      <c r="D456" s="156"/>
      <c r="E456" s="99"/>
      <c r="G456" s="100"/>
      <c r="O456" s="102"/>
    </row>
    <row r="457" spans="4:15" ht="15.75" customHeight="1">
      <c r="D457" s="156"/>
      <c r="E457" s="99"/>
      <c r="G457" s="100"/>
      <c r="O457" s="102"/>
    </row>
    <row r="458" spans="4:15" ht="15.75" customHeight="1">
      <c r="D458" s="156"/>
      <c r="E458" s="99"/>
      <c r="G458" s="100"/>
      <c r="O458" s="102"/>
    </row>
    <row r="459" spans="4:15" ht="15.75" customHeight="1">
      <c r="D459" s="156"/>
      <c r="E459" s="99"/>
      <c r="G459" s="100"/>
      <c r="O459" s="102"/>
    </row>
    <row r="460" spans="4:15" ht="15.75" customHeight="1">
      <c r="D460" s="156"/>
      <c r="E460" s="99"/>
      <c r="G460" s="100"/>
      <c r="O460" s="102"/>
    </row>
    <row r="461" spans="4:15" ht="15.75" customHeight="1">
      <c r="D461" s="156"/>
      <c r="E461" s="99"/>
      <c r="G461" s="100"/>
      <c r="O461" s="102"/>
    </row>
    <row r="462" spans="4:15" ht="15.75" customHeight="1">
      <c r="D462" s="156"/>
      <c r="E462" s="99"/>
      <c r="G462" s="100"/>
      <c r="O462" s="102"/>
    </row>
    <row r="463" spans="4:15" ht="15.75" customHeight="1">
      <c r="D463" s="156"/>
      <c r="E463" s="99"/>
      <c r="G463" s="100"/>
      <c r="O463" s="102"/>
    </row>
    <row r="464" spans="4:15" ht="15.75" customHeight="1">
      <c r="D464" s="156"/>
      <c r="E464" s="99"/>
      <c r="G464" s="100"/>
      <c r="O464" s="102"/>
    </row>
    <row r="465" spans="4:15" ht="15.75" customHeight="1">
      <c r="D465" s="156"/>
      <c r="E465" s="99"/>
      <c r="G465" s="100"/>
      <c r="O465" s="102"/>
    </row>
    <row r="466" spans="4:15" ht="15.75" customHeight="1">
      <c r="D466" s="156"/>
      <c r="E466" s="99"/>
      <c r="G466" s="100"/>
      <c r="O466" s="102"/>
    </row>
    <row r="467" spans="4:15" ht="15.75" customHeight="1">
      <c r="D467" s="156"/>
      <c r="E467" s="99"/>
      <c r="G467" s="100"/>
      <c r="O467" s="102"/>
    </row>
    <row r="468" spans="4:15" ht="15.75" customHeight="1">
      <c r="D468" s="156"/>
      <c r="E468" s="99"/>
      <c r="G468" s="100"/>
      <c r="O468" s="102"/>
    </row>
    <row r="469" spans="4:15" ht="15.75" customHeight="1">
      <c r="D469" s="156"/>
      <c r="E469" s="99"/>
      <c r="G469" s="100"/>
      <c r="O469" s="102"/>
    </row>
    <row r="470" spans="4:15" ht="15.75" customHeight="1">
      <c r="D470" s="156"/>
      <c r="E470" s="99"/>
      <c r="G470" s="100"/>
      <c r="O470" s="102"/>
    </row>
    <row r="471" spans="4:15" ht="15.75" customHeight="1">
      <c r="D471" s="156"/>
      <c r="E471" s="99"/>
      <c r="G471" s="100"/>
      <c r="O471" s="102"/>
    </row>
    <row r="472" spans="4:15" ht="15.75" customHeight="1">
      <c r="D472" s="156"/>
      <c r="E472" s="99"/>
      <c r="G472" s="100"/>
      <c r="O472" s="102"/>
    </row>
    <row r="473" spans="4:15" ht="15.75" customHeight="1">
      <c r="D473" s="156"/>
      <c r="E473" s="99"/>
      <c r="G473" s="100"/>
      <c r="O473" s="102"/>
    </row>
    <row r="474" spans="4:15" ht="15.75" customHeight="1">
      <c r="D474" s="156"/>
      <c r="E474" s="99"/>
      <c r="G474" s="100"/>
      <c r="O474" s="102"/>
    </row>
    <row r="475" spans="4:15" ht="15.75" customHeight="1">
      <c r="D475" s="156"/>
      <c r="E475" s="99"/>
      <c r="G475" s="100"/>
      <c r="O475" s="102"/>
    </row>
    <row r="476" spans="4:15" ht="15.75" customHeight="1">
      <c r="D476" s="156"/>
      <c r="E476" s="99"/>
      <c r="G476" s="100"/>
      <c r="O476" s="102"/>
    </row>
    <row r="477" spans="4:15" ht="15.75" customHeight="1">
      <c r="D477" s="156"/>
      <c r="E477" s="99"/>
      <c r="G477" s="100"/>
      <c r="O477" s="102"/>
    </row>
    <row r="478" spans="4:15" ht="15.75" customHeight="1">
      <c r="D478" s="156"/>
      <c r="E478" s="99"/>
      <c r="G478" s="100"/>
      <c r="O478" s="102"/>
    </row>
    <row r="479" spans="4:15" ht="15.75" customHeight="1">
      <c r="D479" s="156"/>
      <c r="E479" s="99"/>
      <c r="G479" s="100"/>
      <c r="O479" s="102"/>
    </row>
    <row r="480" spans="4:15" ht="15.75" customHeight="1">
      <c r="D480" s="156"/>
      <c r="E480" s="99"/>
      <c r="G480" s="100"/>
      <c r="O480" s="102"/>
    </row>
    <row r="481" spans="4:15" ht="15.75" customHeight="1">
      <c r="D481" s="156"/>
      <c r="E481" s="99"/>
      <c r="G481" s="100"/>
      <c r="O481" s="102"/>
    </row>
    <row r="482" spans="4:15" ht="15.75" customHeight="1">
      <c r="D482" s="156"/>
      <c r="E482" s="99"/>
      <c r="G482" s="100"/>
      <c r="O482" s="102"/>
    </row>
    <row r="483" spans="4:15" ht="15.75" customHeight="1">
      <c r="D483" s="156"/>
      <c r="E483" s="99"/>
      <c r="G483" s="100"/>
      <c r="O483" s="102"/>
    </row>
    <row r="484" spans="4:15" ht="15.75" customHeight="1">
      <c r="D484" s="156"/>
      <c r="E484" s="99"/>
      <c r="G484" s="100"/>
      <c r="O484" s="102"/>
    </row>
    <row r="485" spans="4:15" ht="15.75" customHeight="1">
      <c r="D485" s="156"/>
      <c r="E485" s="99"/>
      <c r="G485" s="100"/>
      <c r="O485" s="102"/>
    </row>
    <row r="486" spans="4:15" ht="15.75" customHeight="1">
      <c r="D486" s="156"/>
      <c r="E486" s="99"/>
      <c r="G486" s="100"/>
      <c r="O486" s="102"/>
    </row>
    <row r="487" spans="4:15" ht="15.75" customHeight="1">
      <c r="D487" s="156"/>
      <c r="E487" s="99"/>
      <c r="G487" s="100"/>
      <c r="O487" s="102"/>
    </row>
    <row r="488" spans="4:15" ht="15.75" customHeight="1">
      <c r="D488" s="156"/>
      <c r="E488" s="99"/>
      <c r="G488" s="100"/>
      <c r="O488" s="102"/>
    </row>
    <row r="489" spans="4:15" ht="15.75" customHeight="1">
      <c r="D489" s="156"/>
      <c r="E489" s="99"/>
      <c r="G489" s="100"/>
      <c r="O489" s="102"/>
    </row>
    <row r="490" spans="4:15" ht="15.75" customHeight="1">
      <c r="D490" s="156"/>
      <c r="E490" s="99"/>
      <c r="G490" s="100"/>
      <c r="O490" s="102"/>
    </row>
    <row r="491" spans="4:15" ht="15.75" customHeight="1">
      <c r="D491" s="156"/>
      <c r="E491" s="99"/>
      <c r="G491" s="100"/>
      <c r="O491" s="102"/>
    </row>
    <row r="492" spans="4:15" ht="15.75" customHeight="1">
      <c r="D492" s="156"/>
      <c r="E492" s="99"/>
      <c r="G492" s="100"/>
      <c r="O492" s="102"/>
    </row>
    <row r="493" spans="4:15" ht="15.75" customHeight="1">
      <c r="D493" s="156"/>
      <c r="E493" s="99"/>
      <c r="G493" s="100"/>
      <c r="O493" s="102"/>
    </row>
    <row r="494" spans="4:15" ht="15.75" customHeight="1">
      <c r="D494" s="156"/>
      <c r="E494" s="99"/>
      <c r="G494" s="100"/>
      <c r="O494" s="102"/>
    </row>
    <row r="495" spans="4:15" ht="15.75" customHeight="1">
      <c r="D495" s="156"/>
      <c r="E495" s="99"/>
      <c r="G495" s="100"/>
      <c r="O495" s="102"/>
    </row>
    <row r="496" spans="4:15" ht="15.75" customHeight="1">
      <c r="D496" s="156"/>
      <c r="E496" s="99"/>
      <c r="G496" s="100"/>
      <c r="O496" s="102"/>
    </row>
    <row r="497" spans="4:15" ht="15.75" customHeight="1">
      <c r="D497" s="156"/>
      <c r="E497" s="99"/>
      <c r="G497" s="100"/>
      <c r="O497" s="102"/>
    </row>
    <row r="498" spans="4:15" ht="15.75" customHeight="1">
      <c r="D498" s="156"/>
      <c r="E498" s="99"/>
      <c r="G498" s="100"/>
      <c r="O498" s="102"/>
    </row>
    <row r="499" spans="4:15" ht="15.75" customHeight="1">
      <c r="D499" s="156"/>
      <c r="E499" s="99"/>
      <c r="G499" s="100"/>
      <c r="O499" s="102"/>
    </row>
    <row r="500" spans="4:15" ht="15.75" customHeight="1">
      <c r="D500" s="156"/>
      <c r="E500" s="99"/>
      <c r="G500" s="100"/>
      <c r="O500" s="102"/>
    </row>
    <row r="501" spans="4:15" ht="15.75" customHeight="1">
      <c r="D501" s="156"/>
      <c r="E501" s="99"/>
      <c r="G501" s="100"/>
      <c r="O501" s="102"/>
    </row>
    <row r="502" spans="4:15" ht="15.75" customHeight="1">
      <c r="D502" s="156"/>
      <c r="E502" s="99"/>
      <c r="G502" s="100"/>
      <c r="O502" s="102"/>
    </row>
    <row r="503" spans="4:15" ht="15.75" customHeight="1">
      <c r="D503" s="156"/>
      <c r="E503" s="99"/>
      <c r="G503" s="100"/>
      <c r="O503" s="102"/>
    </row>
    <row r="504" spans="4:15" ht="15.75" customHeight="1">
      <c r="D504" s="156"/>
      <c r="E504" s="99"/>
      <c r="G504" s="100"/>
      <c r="O504" s="102"/>
    </row>
    <row r="505" spans="4:15" ht="15.75" customHeight="1">
      <c r="D505" s="156"/>
      <c r="E505" s="99"/>
      <c r="G505" s="100"/>
      <c r="O505" s="102"/>
    </row>
    <row r="506" spans="4:15" ht="15.75" customHeight="1">
      <c r="D506" s="156"/>
      <c r="E506" s="99"/>
      <c r="G506" s="100"/>
      <c r="O506" s="102"/>
    </row>
    <row r="507" spans="4:15" ht="15.75" customHeight="1">
      <c r="D507" s="156"/>
      <c r="E507" s="99"/>
      <c r="G507" s="100"/>
      <c r="O507" s="102"/>
    </row>
    <row r="508" spans="4:15" ht="15.75" customHeight="1">
      <c r="D508" s="156"/>
      <c r="E508" s="99"/>
      <c r="G508" s="100"/>
      <c r="O508" s="102"/>
    </row>
    <row r="509" spans="4:15" ht="15.75" customHeight="1">
      <c r="D509" s="156"/>
      <c r="E509" s="99"/>
      <c r="G509" s="100"/>
      <c r="O509" s="102"/>
    </row>
    <row r="510" spans="4:15" ht="15.75" customHeight="1">
      <c r="D510" s="156"/>
      <c r="E510" s="99"/>
      <c r="G510" s="100"/>
      <c r="O510" s="102"/>
    </row>
    <row r="511" spans="4:15" ht="15.75" customHeight="1">
      <c r="D511" s="156"/>
      <c r="E511" s="99"/>
      <c r="G511" s="100"/>
      <c r="O511" s="102"/>
    </row>
    <row r="512" spans="4:15" ht="15.75" customHeight="1">
      <c r="D512" s="156"/>
      <c r="E512" s="99"/>
      <c r="G512" s="100"/>
      <c r="O512" s="102"/>
    </row>
    <row r="513" spans="4:15" ht="15.75" customHeight="1">
      <c r="D513" s="156"/>
      <c r="E513" s="99"/>
      <c r="G513" s="100"/>
      <c r="O513" s="102"/>
    </row>
    <row r="514" spans="4:15" ht="15.75" customHeight="1">
      <c r="D514" s="156"/>
      <c r="E514" s="99"/>
      <c r="G514" s="100"/>
      <c r="O514" s="102"/>
    </row>
    <row r="515" spans="4:15" ht="15.75" customHeight="1">
      <c r="D515" s="156"/>
      <c r="E515" s="99"/>
      <c r="G515" s="100"/>
      <c r="O515" s="102"/>
    </row>
    <row r="516" spans="4:15" ht="15.75" customHeight="1">
      <c r="D516" s="156"/>
      <c r="E516" s="99"/>
      <c r="G516" s="100"/>
      <c r="O516" s="102"/>
    </row>
    <row r="517" spans="4:15" ht="15.75" customHeight="1">
      <c r="D517" s="156"/>
      <c r="E517" s="99"/>
      <c r="G517" s="100"/>
      <c r="O517" s="102"/>
    </row>
    <row r="518" spans="4:15" ht="15.75" customHeight="1">
      <c r="D518" s="156"/>
      <c r="E518" s="99"/>
      <c r="G518" s="100"/>
      <c r="O518" s="102"/>
    </row>
    <row r="519" spans="4:15" ht="15.75" customHeight="1">
      <c r="D519" s="156"/>
      <c r="E519" s="99"/>
      <c r="G519" s="100"/>
      <c r="O519" s="102"/>
    </row>
    <row r="520" spans="4:15" ht="15.75" customHeight="1">
      <c r="D520" s="156"/>
      <c r="E520" s="99"/>
      <c r="G520" s="100"/>
      <c r="O520" s="102"/>
    </row>
    <row r="521" spans="4:15" ht="15.75" customHeight="1">
      <c r="D521" s="156"/>
      <c r="E521" s="99"/>
      <c r="G521" s="100"/>
      <c r="O521" s="102"/>
    </row>
    <row r="522" spans="4:15" ht="15.75" customHeight="1">
      <c r="D522" s="156"/>
      <c r="E522" s="99"/>
      <c r="G522" s="100"/>
      <c r="O522" s="102"/>
    </row>
    <row r="523" spans="4:15" ht="15.75" customHeight="1">
      <c r="D523" s="156"/>
      <c r="E523" s="99"/>
      <c r="G523" s="100"/>
      <c r="O523" s="102"/>
    </row>
    <row r="524" spans="4:15" ht="15.75" customHeight="1">
      <c r="D524" s="156"/>
      <c r="E524" s="99"/>
      <c r="G524" s="100"/>
      <c r="O524" s="102"/>
    </row>
    <row r="525" spans="4:15" ht="15.75" customHeight="1">
      <c r="D525" s="156"/>
      <c r="E525" s="99"/>
      <c r="G525" s="100"/>
      <c r="O525" s="102"/>
    </row>
    <row r="526" spans="4:15" ht="15.75" customHeight="1">
      <c r="D526" s="156"/>
      <c r="E526" s="99"/>
      <c r="G526" s="100"/>
      <c r="O526" s="102"/>
    </row>
    <row r="527" spans="4:15" ht="15.75" customHeight="1">
      <c r="D527" s="156"/>
      <c r="E527" s="99"/>
      <c r="G527" s="100"/>
      <c r="O527" s="102"/>
    </row>
    <row r="528" spans="4:15" ht="15.75" customHeight="1">
      <c r="D528" s="156"/>
      <c r="E528" s="99"/>
      <c r="G528" s="100"/>
      <c r="O528" s="102"/>
    </row>
    <row r="529" spans="4:15" ht="15.75" customHeight="1">
      <c r="D529" s="156"/>
      <c r="E529" s="99"/>
      <c r="G529" s="100"/>
      <c r="O529" s="102"/>
    </row>
    <row r="530" spans="4:15" ht="15.75" customHeight="1">
      <c r="D530" s="156"/>
      <c r="E530" s="99"/>
      <c r="G530" s="100"/>
      <c r="O530" s="102"/>
    </row>
    <row r="531" spans="4:15" ht="15.75" customHeight="1">
      <c r="D531" s="156"/>
      <c r="E531" s="99"/>
      <c r="G531" s="100"/>
      <c r="O531" s="102"/>
    </row>
    <row r="532" spans="4:15" ht="15.75" customHeight="1">
      <c r="D532" s="156"/>
      <c r="E532" s="99"/>
      <c r="G532" s="100"/>
      <c r="O532" s="102"/>
    </row>
    <row r="533" spans="4:15" ht="15.75" customHeight="1">
      <c r="D533" s="156"/>
      <c r="E533" s="99"/>
      <c r="G533" s="100"/>
      <c r="O533" s="102"/>
    </row>
    <row r="534" spans="4:15" ht="15.75" customHeight="1">
      <c r="D534" s="156"/>
      <c r="E534" s="99"/>
      <c r="G534" s="100"/>
      <c r="O534" s="102"/>
    </row>
    <row r="535" spans="4:15" ht="15.75" customHeight="1">
      <c r="D535" s="156"/>
      <c r="E535" s="99"/>
      <c r="G535" s="100"/>
      <c r="O535" s="102"/>
    </row>
    <row r="536" spans="4:15" ht="15.75" customHeight="1">
      <c r="D536" s="156"/>
      <c r="E536" s="99"/>
      <c r="G536" s="100"/>
      <c r="O536" s="102"/>
    </row>
    <row r="537" spans="4:15" ht="15.75" customHeight="1">
      <c r="D537" s="156"/>
      <c r="E537" s="99"/>
      <c r="G537" s="100"/>
      <c r="O537" s="102"/>
    </row>
    <row r="538" spans="4:15" ht="15.75" customHeight="1">
      <c r="D538" s="156"/>
      <c r="E538" s="99"/>
      <c r="G538" s="100"/>
      <c r="O538" s="102"/>
    </row>
    <row r="539" spans="4:15" ht="15.75" customHeight="1">
      <c r="D539" s="156"/>
      <c r="E539" s="99"/>
      <c r="G539" s="100"/>
      <c r="O539" s="102"/>
    </row>
    <row r="540" spans="4:15" ht="15.75" customHeight="1">
      <c r="D540" s="156"/>
      <c r="E540" s="99"/>
      <c r="G540" s="100"/>
      <c r="O540" s="102"/>
    </row>
    <row r="541" spans="4:15" ht="15.75" customHeight="1">
      <c r="D541" s="156"/>
      <c r="E541" s="99"/>
      <c r="G541" s="100"/>
      <c r="O541" s="102"/>
    </row>
    <row r="542" spans="4:15" ht="15.75" customHeight="1">
      <c r="D542" s="156"/>
      <c r="E542" s="99"/>
      <c r="G542" s="100"/>
      <c r="O542" s="102"/>
    </row>
    <row r="543" spans="4:15" ht="15.75" customHeight="1">
      <c r="D543" s="156"/>
      <c r="E543" s="99"/>
      <c r="G543" s="100"/>
      <c r="O543" s="102"/>
    </row>
    <row r="544" spans="4:15" ht="15.75" customHeight="1">
      <c r="D544" s="156"/>
      <c r="E544" s="99"/>
      <c r="G544" s="100"/>
      <c r="O544" s="102"/>
    </row>
    <row r="545" spans="4:15" ht="15.75" customHeight="1">
      <c r="D545" s="156"/>
      <c r="E545" s="99"/>
      <c r="G545" s="100"/>
      <c r="O545" s="102"/>
    </row>
    <row r="546" spans="4:15" ht="15.75" customHeight="1">
      <c r="D546" s="156"/>
      <c r="E546" s="99"/>
      <c r="G546" s="100"/>
      <c r="O546" s="102"/>
    </row>
    <row r="547" spans="4:15" ht="15.75" customHeight="1">
      <c r="D547" s="156"/>
      <c r="E547" s="99"/>
      <c r="G547" s="100"/>
      <c r="O547" s="102"/>
    </row>
    <row r="548" spans="4:15" ht="15.75" customHeight="1">
      <c r="D548" s="156"/>
      <c r="E548" s="99"/>
      <c r="G548" s="100"/>
      <c r="O548" s="102"/>
    </row>
    <row r="549" spans="4:15" ht="15.75" customHeight="1">
      <c r="D549" s="156"/>
      <c r="E549" s="99"/>
      <c r="G549" s="100"/>
      <c r="O549" s="102"/>
    </row>
    <row r="550" spans="4:15" ht="15.75" customHeight="1">
      <c r="D550" s="156"/>
      <c r="E550" s="99"/>
      <c r="G550" s="100"/>
      <c r="O550" s="102"/>
    </row>
    <row r="551" spans="4:15" ht="15.75" customHeight="1">
      <c r="D551" s="156"/>
      <c r="E551" s="99"/>
      <c r="G551" s="100"/>
      <c r="O551" s="102"/>
    </row>
    <row r="552" spans="4:15" ht="15.75" customHeight="1">
      <c r="D552" s="156"/>
      <c r="E552" s="99"/>
      <c r="G552" s="100"/>
      <c r="O552" s="102"/>
    </row>
    <row r="553" spans="4:15" ht="15.75" customHeight="1">
      <c r="D553" s="156"/>
      <c r="E553" s="99"/>
      <c r="G553" s="100"/>
      <c r="O553" s="102"/>
    </row>
    <row r="554" spans="4:15" ht="15.75" customHeight="1">
      <c r="D554" s="156"/>
      <c r="E554" s="99"/>
      <c r="G554" s="100"/>
      <c r="O554" s="102"/>
    </row>
    <row r="555" spans="4:15" ht="15.75" customHeight="1">
      <c r="D555" s="156"/>
      <c r="E555" s="99"/>
      <c r="G555" s="100"/>
      <c r="O555" s="102"/>
    </row>
    <row r="556" spans="4:15" ht="15.75" customHeight="1">
      <c r="D556" s="156"/>
      <c r="E556" s="99"/>
      <c r="G556" s="100"/>
      <c r="O556" s="102"/>
    </row>
    <row r="557" spans="4:15" ht="15.75" customHeight="1">
      <c r="D557" s="156"/>
      <c r="E557" s="99"/>
      <c r="G557" s="100"/>
      <c r="O557" s="102"/>
    </row>
    <row r="558" spans="4:15" ht="15.75" customHeight="1">
      <c r="D558" s="156"/>
      <c r="E558" s="99"/>
      <c r="G558" s="100"/>
      <c r="O558" s="102"/>
    </row>
    <row r="559" spans="4:15" ht="15.75" customHeight="1">
      <c r="D559" s="156"/>
      <c r="E559" s="99"/>
      <c r="G559" s="100"/>
      <c r="O559" s="102"/>
    </row>
    <row r="560" spans="4:15" ht="15.75" customHeight="1">
      <c r="D560" s="156"/>
      <c r="E560" s="99"/>
      <c r="G560" s="100"/>
      <c r="O560" s="102"/>
    </row>
    <row r="561" spans="4:15" ht="15.75" customHeight="1">
      <c r="D561" s="156"/>
      <c r="E561" s="99"/>
      <c r="G561" s="100"/>
      <c r="O561" s="102"/>
    </row>
    <row r="562" spans="4:15" ht="15.75" customHeight="1">
      <c r="D562" s="156"/>
      <c r="E562" s="99"/>
      <c r="G562" s="100"/>
      <c r="O562" s="102"/>
    </row>
    <row r="563" spans="4:15" ht="15.75" customHeight="1">
      <c r="D563" s="156"/>
      <c r="E563" s="99"/>
      <c r="G563" s="100"/>
      <c r="O563" s="102"/>
    </row>
    <row r="564" spans="4:15" ht="15.75" customHeight="1">
      <c r="D564" s="156"/>
      <c r="E564" s="99"/>
      <c r="G564" s="100"/>
      <c r="O564" s="102"/>
    </row>
    <row r="565" spans="4:15" ht="15.75" customHeight="1">
      <c r="D565" s="156"/>
      <c r="E565" s="99"/>
      <c r="G565" s="100"/>
      <c r="O565" s="102"/>
    </row>
    <row r="566" spans="4:15" ht="15.75" customHeight="1">
      <c r="D566" s="156"/>
      <c r="E566" s="99"/>
      <c r="G566" s="100"/>
      <c r="O566" s="102"/>
    </row>
    <row r="567" spans="4:15" ht="15.75" customHeight="1">
      <c r="D567" s="156"/>
      <c r="E567" s="99"/>
      <c r="G567" s="100"/>
      <c r="O567" s="102"/>
    </row>
    <row r="568" spans="4:15" ht="15.75" customHeight="1">
      <c r="D568" s="156"/>
      <c r="E568" s="99"/>
      <c r="G568" s="100"/>
      <c r="O568" s="102"/>
    </row>
    <row r="569" spans="4:15" ht="15.75" customHeight="1">
      <c r="D569" s="156"/>
      <c r="E569" s="99"/>
      <c r="G569" s="100"/>
      <c r="O569" s="102"/>
    </row>
    <row r="570" spans="4:15" ht="15.75" customHeight="1">
      <c r="D570" s="156"/>
      <c r="E570" s="99"/>
      <c r="G570" s="100"/>
      <c r="O570" s="102"/>
    </row>
    <row r="571" spans="4:15" ht="15.75" customHeight="1">
      <c r="D571" s="156"/>
      <c r="E571" s="99"/>
      <c r="G571" s="100"/>
      <c r="O571" s="102"/>
    </row>
    <row r="572" spans="4:15" ht="15.75" customHeight="1">
      <c r="D572" s="156"/>
      <c r="E572" s="99"/>
      <c r="G572" s="100"/>
      <c r="O572" s="102"/>
    </row>
    <row r="573" spans="4:15" ht="15.75" customHeight="1">
      <c r="D573" s="156"/>
      <c r="E573" s="99"/>
      <c r="G573" s="100"/>
      <c r="O573" s="102"/>
    </row>
    <row r="574" spans="4:15" ht="15.75" customHeight="1">
      <c r="D574" s="156"/>
      <c r="E574" s="99"/>
      <c r="G574" s="100"/>
      <c r="O574" s="102"/>
    </row>
    <row r="575" spans="4:15" ht="15.75" customHeight="1">
      <c r="D575" s="156"/>
      <c r="E575" s="99"/>
      <c r="G575" s="100"/>
      <c r="O575" s="102"/>
    </row>
    <row r="576" spans="4:15" ht="15.75" customHeight="1">
      <c r="D576" s="156"/>
      <c r="E576" s="99"/>
      <c r="G576" s="100"/>
      <c r="O576" s="102"/>
    </row>
    <row r="577" spans="4:15" ht="15.75" customHeight="1">
      <c r="D577" s="156"/>
      <c r="E577" s="99"/>
      <c r="G577" s="100"/>
      <c r="O577" s="102"/>
    </row>
    <row r="578" spans="4:15" ht="15.75" customHeight="1">
      <c r="D578" s="156"/>
      <c r="E578" s="99"/>
      <c r="G578" s="100"/>
      <c r="O578" s="102"/>
    </row>
    <row r="579" spans="4:15" ht="15.75" customHeight="1">
      <c r="D579" s="156"/>
      <c r="E579" s="99"/>
      <c r="G579" s="100"/>
      <c r="O579" s="102"/>
    </row>
    <row r="580" spans="4:15" ht="15.75" customHeight="1">
      <c r="D580" s="156"/>
      <c r="E580" s="99"/>
      <c r="G580" s="100"/>
      <c r="O580" s="102"/>
    </row>
    <row r="581" spans="4:15" ht="15.75" customHeight="1">
      <c r="D581" s="156"/>
      <c r="E581" s="99"/>
      <c r="G581" s="100"/>
      <c r="O581" s="102"/>
    </row>
    <row r="582" spans="4:15" ht="15.75" customHeight="1">
      <c r="D582" s="156"/>
      <c r="E582" s="99"/>
      <c r="G582" s="100"/>
      <c r="O582" s="102"/>
    </row>
    <row r="583" spans="4:15" ht="15.75" customHeight="1">
      <c r="D583" s="156"/>
      <c r="E583" s="99"/>
      <c r="G583" s="100"/>
      <c r="O583" s="102"/>
    </row>
    <row r="584" spans="4:15" ht="15.75" customHeight="1">
      <c r="D584" s="156"/>
      <c r="E584" s="99"/>
      <c r="G584" s="100"/>
      <c r="O584" s="102"/>
    </row>
    <row r="585" spans="4:15" ht="15.75" customHeight="1">
      <c r="D585" s="156"/>
      <c r="E585" s="99"/>
      <c r="G585" s="100"/>
      <c r="O585" s="102"/>
    </row>
    <row r="586" spans="4:15" ht="15.75" customHeight="1">
      <c r="D586" s="156"/>
      <c r="E586" s="99"/>
      <c r="G586" s="100"/>
      <c r="O586" s="102"/>
    </row>
    <row r="587" spans="4:15" ht="15.75" customHeight="1">
      <c r="D587" s="156"/>
      <c r="E587" s="99"/>
      <c r="G587" s="100"/>
      <c r="O587" s="102"/>
    </row>
    <row r="588" spans="4:15" ht="15.75" customHeight="1">
      <c r="D588" s="156"/>
      <c r="E588" s="99"/>
      <c r="G588" s="100"/>
      <c r="O588" s="102"/>
    </row>
    <row r="589" spans="4:15" ht="15.75" customHeight="1">
      <c r="D589" s="156"/>
      <c r="E589" s="99"/>
      <c r="G589" s="100"/>
      <c r="O589" s="102"/>
    </row>
    <row r="590" spans="4:15" ht="15.75" customHeight="1">
      <c r="D590" s="156"/>
      <c r="E590" s="99"/>
      <c r="G590" s="100"/>
      <c r="O590" s="102"/>
    </row>
    <row r="591" spans="4:15" ht="15.75" customHeight="1">
      <c r="D591" s="156"/>
      <c r="E591" s="99"/>
      <c r="G591" s="100"/>
      <c r="O591" s="102"/>
    </row>
    <row r="592" spans="4:15" ht="15.75" customHeight="1">
      <c r="D592" s="156"/>
      <c r="E592" s="99"/>
      <c r="G592" s="100"/>
      <c r="O592" s="102"/>
    </row>
    <row r="593" spans="4:15" ht="15.75" customHeight="1">
      <c r="D593" s="156"/>
      <c r="E593" s="99"/>
      <c r="G593" s="100"/>
      <c r="O593" s="102"/>
    </row>
    <row r="594" spans="4:15" ht="15.75" customHeight="1">
      <c r="D594" s="156"/>
      <c r="E594" s="99"/>
      <c r="G594" s="100"/>
      <c r="O594" s="102"/>
    </row>
    <row r="595" spans="4:15" ht="15.75" customHeight="1">
      <c r="D595" s="156"/>
      <c r="E595" s="99"/>
      <c r="G595" s="100"/>
      <c r="O595" s="102"/>
    </row>
    <row r="596" spans="4:15" ht="15.75" customHeight="1">
      <c r="D596" s="156"/>
      <c r="E596" s="99"/>
      <c r="G596" s="100"/>
      <c r="O596" s="102"/>
    </row>
    <row r="597" spans="4:15" ht="15.75" customHeight="1">
      <c r="D597" s="156"/>
      <c r="E597" s="99"/>
      <c r="G597" s="100"/>
      <c r="O597" s="102"/>
    </row>
    <row r="598" spans="4:15" ht="15.75" customHeight="1">
      <c r="D598" s="156"/>
      <c r="E598" s="99"/>
      <c r="G598" s="100"/>
      <c r="O598" s="102"/>
    </row>
    <row r="599" spans="4:15" ht="15.75" customHeight="1">
      <c r="D599" s="156"/>
      <c r="E599" s="99"/>
      <c r="G599" s="100"/>
      <c r="O599" s="102"/>
    </row>
    <row r="600" spans="4:15" ht="15.75" customHeight="1">
      <c r="D600" s="156"/>
      <c r="E600" s="99"/>
      <c r="G600" s="100"/>
      <c r="O600" s="102"/>
    </row>
    <row r="601" spans="4:15" ht="15.75" customHeight="1">
      <c r="D601" s="156"/>
      <c r="E601" s="99"/>
      <c r="G601" s="100"/>
      <c r="O601" s="102"/>
    </row>
    <row r="602" spans="4:15" ht="15.75" customHeight="1">
      <c r="D602" s="156"/>
      <c r="E602" s="99"/>
      <c r="G602" s="100"/>
      <c r="O602" s="102"/>
    </row>
    <row r="603" spans="4:15" ht="15.75" customHeight="1">
      <c r="D603" s="156"/>
      <c r="E603" s="99"/>
      <c r="G603" s="100"/>
      <c r="O603" s="102"/>
    </row>
    <row r="604" spans="4:15" ht="15.75" customHeight="1">
      <c r="D604" s="156"/>
      <c r="E604" s="99"/>
      <c r="G604" s="100"/>
      <c r="O604" s="102"/>
    </row>
    <row r="605" spans="4:15" ht="15.75" customHeight="1">
      <c r="D605" s="156"/>
      <c r="E605" s="99"/>
      <c r="G605" s="100"/>
      <c r="O605" s="102"/>
    </row>
    <row r="606" spans="4:15" ht="15.75" customHeight="1">
      <c r="D606" s="156"/>
      <c r="E606" s="99"/>
      <c r="G606" s="100"/>
      <c r="O606" s="102"/>
    </row>
    <row r="607" spans="4:15" ht="15.75" customHeight="1">
      <c r="D607" s="156"/>
      <c r="E607" s="99"/>
      <c r="G607" s="100"/>
      <c r="O607" s="102"/>
    </row>
    <row r="608" spans="4:15" ht="15.75" customHeight="1">
      <c r="D608" s="156"/>
      <c r="E608" s="99"/>
      <c r="G608" s="100"/>
      <c r="O608" s="102"/>
    </row>
    <row r="609" spans="4:15" ht="15.75" customHeight="1">
      <c r="D609" s="156"/>
      <c r="E609" s="99"/>
      <c r="G609" s="100"/>
      <c r="O609" s="102"/>
    </row>
    <row r="610" spans="4:15" ht="15.75" customHeight="1">
      <c r="D610" s="156"/>
      <c r="E610" s="99"/>
      <c r="G610" s="100"/>
      <c r="O610" s="102"/>
    </row>
    <row r="611" spans="4:15" ht="15.75" customHeight="1">
      <c r="D611" s="156"/>
      <c r="E611" s="99"/>
      <c r="G611" s="100"/>
      <c r="O611" s="102"/>
    </row>
    <row r="612" spans="4:15" ht="15.75" customHeight="1">
      <c r="D612" s="156"/>
      <c r="E612" s="99"/>
      <c r="G612" s="100"/>
      <c r="O612" s="102"/>
    </row>
    <row r="613" spans="4:15" ht="15.75" customHeight="1">
      <c r="D613" s="156"/>
      <c r="E613" s="99"/>
      <c r="G613" s="100"/>
      <c r="O613" s="102"/>
    </row>
    <row r="614" spans="4:15" ht="15.75" customHeight="1">
      <c r="D614" s="156"/>
      <c r="E614" s="99"/>
      <c r="G614" s="100"/>
      <c r="O614" s="102"/>
    </row>
    <row r="615" spans="4:15" ht="15.75" customHeight="1">
      <c r="D615" s="156"/>
      <c r="E615" s="99"/>
      <c r="G615" s="100"/>
      <c r="O615" s="102"/>
    </row>
    <row r="616" spans="4:15" ht="15.75" customHeight="1">
      <c r="D616" s="156"/>
      <c r="E616" s="99"/>
      <c r="G616" s="100"/>
      <c r="O616" s="102"/>
    </row>
    <row r="617" spans="4:15" ht="15.75" customHeight="1">
      <c r="D617" s="156"/>
      <c r="E617" s="99"/>
      <c r="G617" s="100"/>
      <c r="O617" s="102"/>
    </row>
    <row r="618" spans="4:15" ht="15.75" customHeight="1">
      <c r="D618" s="156"/>
      <c r="E618" s="99"/>
      <c r="G618" s="100"/>
      <c r="O618" s="102"/>
    </row>
    <row r="619" spans="4:15" ht="15.75" customHeight="1">
      <c r="D619" s="156"/>
      <c r="E619" s="99"/>
      <c r="G619" s="100"/>
      <c r="O619" s="102"/>
    </row>
    <row r="620" spans="4:15" ht="15.75" customHeight="1">
      <c r="D620" s="156"/>
      <c r="E620" s="99"/>
      <c r="G620" s="100"/>
      <c r="O620" s="102"/>
    </row>
    <row r="621" spans="4:15" ht="15.75" customHeight="1">
      <c r="D621" s="156"/>
      <c r="E621" s="99"/>
      <c r="G621" s="100"/>
      <c r="O621" s="102"/>
    </row>
    <row r="622" spans="4:15" ht="15.75" customHeight="1">
      <c r="D622" s="156"/>
      <c r="E622" s="99"/>
      <c r="G622" s="100"/>
      <c r="O622" s="102"/>
    </row>
    <row r="623" spans="4:15" ht="15.75" customHeight="1">
      <c r="D623" s="156"/>
      <c r="E623" s="99"/>
      <c r="G623" s="100"/>
      <c r="O623" s="102"/>
    </row>
    <row r="624" spans="4:15" ht="15.75" customHeight="1">
      <c r="D624" s="156"/>
      <c r="E624" s="99"/>
      <c r="G624" s="100"/>
      <c r="O624" s="102"/>
    </row>
    <row r="625" spans="4:15" ht="15.75" customHeight="1">
      <c r="D625" s="156"/>
      <c r="E625" s="99"/>
      <c r="G625" s="100"/>
      <c r="O625" s="102"/>
    </row>
    <row r="626" spans="4:15" ht="15.75" customHeight="1">
      <c r="D626" s="156"/>
      <c r="E626" s="99"/>
      <c r="G626" s="100"/>
      <c r="O626" s="102"/>
    </row>
    <row r="627" spans="4:15" ht="15.75" customHeight="1">
      <c r="D627" s="156"/>
      <c r="E627" s="99"/>
      <c r="G627" s="100"/>
      <c r="O627" s="102"/>
    </row>
    <row r="628" spans="4:15" ht="15.75" customHeight="1">
      <c r="D628" s="156"/>
      <c r="E628" s="99"/>
      <c r="G628" s="100"/>
      <c r="O628" s="102"/>
    </row>
    <row r="629" spans="4:15" ht="15.75" customHeight="1">
      <c r="D629" s="156"/>
      <c r="E629" s="99"/>
      <c r="G629" s="100"/>
      <c r="O629" s="102"/>
    </row>
    <row r="630" spans="4:15" ht="15.75" customHeight="1">
      <c r="D630" s="156"/>
      <c r="E630" s="99"/>
      <c r="G630" s="100"/>
      <c r="O630" s="102"/>
    </row>
    <row r="631" spans="4:15" ht="15.75" customHeight="1">
      <c r="D631" s="156"/>
      <c r="E631" s="99"/>
      <c r="G631" s="100"/>
      <c r="O631" s="102"/>
    </row>
    <row r="632" spans="4:15" ht="15.75" customHeight="1">
      <c r="D632" s="156"/>
      <c r="E632" s="99"/>
      <c r="G632" s="100"/>
      <c r="O632" s="102"/>
    </row>
    <row r="633" spans="4:15" ht="15.75" customHeight="1">
      <c r="D633" s="156"/>
      <c r="E633" s="99"/>
      <c r="G633" s="100"/>
      <c r="O633" s="102"/>
    </row>
    <row r="634" spans="4:15" ht="15.75" customHeight="1">
      <c r="D634" s="156"/>
      <c r="E634" s="99"/>
      <c r="G634" s="100"/>
      <c r="O634" s="102"/>
    </row>
    <row r="635" spans="4:15" ht="15.75" customHeight="1">
      <c r="D635" s="156"/>
      <c r="E635" s="99"/>
      <c r="G635" s="100"/>
      <c r="O635" s="102"/>
    </row>
    <row r="636" spans="4:15" ht="15.75" customHeight="1">
      <c r="D636" s="156"/>
      <c r="E636" s="99"/>
      <c r="G636" s="100"/>
      <c r="O636" s="102"/>
    </row>
    <row r="637" spans="4:15" ht="15.75" customHeight="1">
      <c r="D637" s="156"/>
      <c r="E637" s="99"/>
      <c r="G637" s="100"/>
      <c r="O637" s="102"/>
    </row>
    <row r="638" spans="4:15" ht="15.75" customHeight="1">
      <c r="D638" s="156"/>
      <c r="E638" s="99"/>
      <c r="G638" s="100"/>
      <c r="O638" s="102"/>
    </row>
    <row r="639" spans="4:15" ht="15.75" customHeight="1">
      <c r="D639" s="156"/>
      <c r="E639" s="99"/>
      <c r="G639" s="100"/>
      <c r="O639" s="102"/>
    </row>
    <row r="640" spans="4:15" ht="15.75" customHeight="1">
      <c r="D640" s="156"/>
      <c r="E640" s="99"/>
      <c r="G640" s="100"/>
      <c r="O640" s="102"/>
    </row>
    <row r="641" spans="4:15" ht="15.75" customHeight="1">
      <c r="D641" s="156"/>
      <c r="E641" s="99"/>
      <c r="G641" s="100"/>
      <c r="O641" s="102"/>
    </row>
    <row r="642" spans="4:15" ht="15.75" customHeight="1">
      <c r="D642" s="156"/>
      <c r="E642" s="99"/>
      <c r="G642" s="100"/>
      <c r="O642" s="102"/>
    </row>
    <row r="643" spans="4:15" ht="15.75" customHeight="1">
      <c r="D643" s="156"/>
      <c r="E643" s="99"/>
      <c r="G643" s="100"/>
      <c r="O643" s="102"/>
    </row>
    <row r="644" spans="4:15" ht="15.75" customHeight="1">
      <c r="D644" s="156"/>
      <c r="E644" s="99"/>
      <c r="G644" s="100"/>
      <c r="O644" s="102"/>
    </row>
    <row r="645" spans="4:15" ht="15.75" customHeight="1">
      <c r="D645" s="156"/>
      <c r="E645" s="99"/>
      <c r="G645" s="100"/>
      <c r="O645" s="102"/>
    </row>
    <row r="646" spans="4:15" ht="15.75" customHeight="1">
      <c r="D646" s="156"/>
      <c r="E646" s="99"/>
      <c r="G646" s="100"/>
      <c r="O646" s="102"/>
    </row>
    <row r="647" spans="4:15" ht="15.75" customHeight="1">
      <c r="D647" s="156"/>
      <c r="E647" s="99"/>
      <c r="G647" s="100"/>
      <c r="O647" s="102"/>
    </row>
    <row r="648" spans="4:15" ht="15.75" customHeight="1">
      <c r="D648" s="156"/>
      <c r="E648" s="99"/>
      <c r="G648" s="100"/>
      <c r="O648" s="102"/>
    </row>
    <row r="649" spans="4:15" ht="15.75" customHeight="1">
      <c r="D649" s="156"/>
      <c r="E649" s="99"/>
      <c r="G649" s="100"/>
      <c r="O649" s="102"/>
    </row>
    <row r="650" spans="4:15" ht="15.75" customHeight="1">
      <c r="D650" s="156"/>
      <c r="E650" s="99"/>
      <c r="G650" s="100"/>
      <c r="O650" s="102"/>
    </row>
    <row r="651" spans="4:15" ht="15.75" customHeight="1">
      <c r="D651" s="156"/>
      <c r="E651" s="99"/>
      <c r="G651" s="100"/>
      <c r="O651" s="102"/>
    </row>
    <row r="652" spans="4:15" ht="15.75" customHeight="1">
      <c r="D652" s="156"/>
      <c r="E652" s="99"/>
      <c r="G652" s="100"/>
      <c r="O652" s="102"/>
    </row>
    <row r="653" spans="4:15" ht="15.75" customHeight="1">
      <c r="D653" s="156"/>
      <c r="E653" s="99"/>
      <c r="G653" s="100"/>
      <c r="O653" s="102"/>
    </row>
    <row r="654" spans="4:15" ht="15.75" customHeight="1">
      <c r="D654" s="156"/>
      <c r="E654" s="99"/>
      <c r="G654" s="100"/>
      <c r="O654" s="102"/>
    </row>
    <row r="655" spans="4:15" ht="15.75" customHeight="1">
      <c r="D655" s="156"/>
      <c r="E655" s="99"/>
      <c r="G655" s="100"/>
      <c r="O655" s="102"/>
    </row>
    <row r="656" spans="4:15" ht="15.75" customHeight="1">
      <c r="D656" s="156"/>
      <c r="E656" s="99"/>
      <c r="G656" s="100"/>
      <c r="O656" s="102"/>
    </row>
    <row r="657" spans="4:15" ht="15.75" customHeight="1">
      <c r="D657" s="156"/>
      <c r="E657" s="99"/>
      <c r="G657" s="100"/>
      <c r="O657" s="102"/>
    </row>
    <row r="658" spans="4:15" ht="15.75" customHeight="1">
      <c r="D658" s="156"/>
      <c r="E658" s="99"/>
      <c r="G658" s="100"/>
      <c r="O658" s="102"/>
    </row>
    <row r="659" spans="4:15" ht="15.75" customHeight="1">
      <c r="D659" s="156"/>
      <c r="E659" s="99"/>
      <c r="G659" s="100"/>
      <c r="O659" s="102"/>
    </row>
    <row r="660" spans="4:15" ht="15.75" customHeight="1">
      <c r="D660" s="156"/>
      <c r="E660" s="99"/>
      <c r="G660" s="100"/>
      <c r="O660" s="102"/>
    </row>
    <row r="661" spans="4:15" ht="15.75" customHeight="1">
      <c r="D661" s="156"/>
      <c r="E661" s="99"/>
      <c r="G661" s="100"/>
      <c r="O661" s="102"/>
    </row>
    <row r="662" spans="4:15" ht="15.75" customHeight="1">
      <c r="D662" s="156"/>
      <c r="E662" s="99"/>
      <c r="G662" s="100"/>
      <c r="O662" s="102"/>
    </row>
    <row r="663" spans="4:15" ht="15.75" customHeight="1">
      <c r="D663" s="156"/>
      <c r="E663" s="99"/>
      <c r="G663" s="100"/>
      <c r="O663" s="102"/>
    </row>
    <row r="664" spans="4:15" ht="15.75" customHeight="1">
      <c r="D664" s="156"/>
      <c r="E664" s="99"/>
      <c r="G664" s="100"/>
      <c r="O664" s="102"/>
    </row>
    <row r="665" spans="4:15" ht="15.75" customHeight="1">
      <c r="D665" s="156"/>
      <c r="E665" s="99"/>
      <c r="G665" s="100"/>
      <c r="O665" s="102"/>
    </row>
    <row r="666" spans="4:15" ht="15.75" customHeight="1">
      <c r="D666" s="156"/>
      <c r="E666" s="99"/>
      <c r="G666" s="100"/>
      <c r="O666" s="102"/>
    </row>
    <row r="667" spans="4:15" ht="15.75" customHeight="1">
      <c r="D667" s="156"/>
      <c r="E667" s="99"/>
      <c r="G667" s="100"/>
      <c r="O667" s="102"/>
    </row>
    <row r="668" spans="4:15" ht="15.75" customHeight="1">
      <c r="D668" s="156"/>
      <c r="E668" s="99"/>
      <c r="G668" s="100"/>
      <c r="O668" s="102"/>
    </row>
    <row r="669" spans="4:15" ht="15.75" customHeight="1">
      <c r="D669" s="156"/>
      <c r="E669" s="99"/>
      <c r="G669" s="100"/>
      <c r="O669" s="102"/>
    </row>
    <row r="670" spans="4:15" ht="15.75" customHeight="1">
      <c r="D670" s="156"/>
      <c r="E670" s="99"/>
      <c r="G670" s="100"/>
      <c r="O670" s="102"/>
    </row>
    <row r="671" spans="4:15" ht="15.75" customHeight="1">
      <c r="D671" s="156"/>
      <c r="E671" s="99"/>
      <c r="G671" s="100"/>
      <c r="O671" s="102"/>
    </row>
    <row r="672" spans="4:15" ht="15.75" customHeight="1">
      <c r="D672" s="156"/>
      <c r="E672" s="99"/>
      <c r="G672" s="100"/>
      <c r="O672" s="102"/>
    </row>
    <row r="673" spans="4:15" ht="15.75" customHeight="1">
      <c r="D673" s="156"/>
      <c r="E673" s="99"/>
      <c r="G673" s="100"/>
      <c r="O673" s="102"/>
    </row>
    <row r="674" spans="4:15" ht="15.75" customHeight="1">
      <c r="D674" s="156"/>
      <c r="E674" s="99"/>
      <c r="G674" s="100"/>
      <c r="O674" s="102"/>
    </row>
    <row r="675" spans="4:15" ht="15.75" customHeight="1">
      <c r="D675" s="156"/>
      <c r="E675" s="99"/>
      <c r="G675" s="100"/>
      <c r="O675" s="102"/>
    </row>
    <row r="676" spans="4:15" ht="15.75" customHeight="1">
      <c r="D676" s="156"/>
      <c r="E676" s="99"/>
      <c r="G676" s="100"/>
      <c r="O676" s="102"/>
    </row>
    <row r="677" spans="4:15" ht="15.75" customHeight="1">
      <c r="D677" s="156"/>
      <c r="E677" s="99"/>
      <c r="G677" s="100"/>
      <c r="O677" s="102"/>
    </row>
    <row r="678" spans="4:15" ht="15.75" customHeight="1">
      <c r="D678" s="156"/>
      <c r="E678" s="99"/>
      <c r="G678" s="100"/>
      <c r="O678" s="102"/>
    </row>
    <row r="679" spans="4:15" ht="15.75" customHeight="1">
      <c r="D679" s="156"/>
      <c r="E679" s="99"/>
      <c r="G679" s="100"/>
      <c r="O679" s="102"/>
    </row>
    <row r="680" spans="4:15" ht="15.75" customHeight="1">
      <c r="D680" s="156"/>
      <c r="E680" s="99"/>
      <c r="G680" s="100"/>
      <c r="O680" s="102"/>
    </row>
    <row r="681" spans="4:15" ht="15.75" customHeight="1">
      <c r="D681" s="156"/>
      <c r="E681" s="99"/>
      <c r="G681" s="100"/>
      <c r="O681" s="102"/>
    </row>
    <row r="682" spans="4:15" ht="15.75" customHeight="1">
      <c r="D682" s="156"/>
      <c r="E682" s="99"/>
      <c r="G682" s="100"/>
      <c r="O682" s="102"/>
    </row>
    <row r="683" spans="4:15" ht="15.75" customHeight="1">
      <c r="D683" s="156"/>
      <c r="E683" s="99"/>
      <c r="G683" s="100"/>
      <c r="O683" s="102"/>
    </row>
    <row r="684" spans="4:15" ht="15.75" customHeight="1">
      <c r="D684" s="156"/>
      <c r="E684" s="99"/>
      <c r="G684" s="100"/>
      <c r="O684" s="102"/>
    </row>
    <row r="685" spans="4:15" ht="15.75" customHeight="1">
      <c r="D685" s="156"/>
      <c r="E685" s="99"/>
      <c r="G685" s="100"/>
      <c r="O685" s="102"/>
    </row>
    <row r="686" spans="4:15" ht="15.75" customHeight="1">
      <c r="D686" s="156"/>
      <c r="E686" s="99"/>
      <c r="G686" s="100"/>
      <c r="O686" s="102"/>
    </row>
    <row r="687" spans="4:15" ht="15.75" customHeight="1">
      <c r="D687" s="156"/>
      <c r="E687" s="99"/>
      <c r="G687" s="100"/>
      <c r="O687" s="102"/>
    </row>
    <row r="688" spans="4:15" ht="15.75" customHeight="1">
      <c r="D688" s="156"/>
      <c r="E688" s="99"/>
      <c r="G688" s="100"/>
      <c r="O688" s="102"/>
    </row>
    <row r="689" spans="4:15" ht="15.75" customHeight="1">
      <c r="D689" s="156"/>
      <c r="E689" s="99"/>
      <c r="G689" s="100"/>
      <c r="O689" s="102"/>
    </row>
    <row r="690" spans="4:15" ht="15.75" customHeight="1">
      <c r="D690" s="156"/>
      <c r="E690" s="99"/>
      <c r="G690" s="100"/>
      <c r="O690" s="102"/>
    </row>
    <row r="691" spans="4:15" ht="15.75" customHeight="1">
      <c r="D691" s="156"/>
      <c r="E691" s="99"/>
      <c r="G691" s="100"/>
      <c r="O691" s="102"/>
    </row>
    <row r="692" spans="4:15" ht="15.75" customHeight="1">
      <c r="D692" s="156"/>
      <c r="E692" s="99"/>
      <c r="G692" s="100"/>
      <c r="O692" s="102"/>
    </row>
    <row r="693" spans="4:15" ht="15.75" customHeight="1">
      <c r="D693" s="156"/>
      <c r="E693" s="99"/>
      <c r="G693" s="100"/>
      <c r="O693" s="102"/>
    </row>
    <row r="694" spans="4:15" ht="15.75" customHeight="1">
      <c r="D694" s="156"/>
      <c r="E694" s="99"/>
      <c r="G694" s="100"/>
      <c r="O694" s="102"/>
    </row>
    <row r="695" spans="4:15" ht="15.75" customHeight="1">
      <c r="D695" s="156"/>
      <c r="E695" s="99"/>
      <c r="G695" s="100"/>
      <c r="O695" s="102"/>
    </row>
    <row r="696" spans="4:15" ht="15.75" customHeight="1">
      <c r="D696" s="156"/>
      <c r="E696" s="99"/>
      <c r="G696" s="100"/>
      <c r="O696" s="102"/>
    </row>
    <row r="697" spans="4:15" ht="15.75" customHeight="1">
      <c r="D697" s="156"/>
      <c r="E697" s="99"/>
      <c r="G697" s="100"/>
      <c r="O697" s="102"/>
    </row>
    <row r="698" spans="4:15" ht="15.75" customHeight="1">
      <c r="D698" s="156"/>
      <c r="E698" s="99"/>
      <c r="G698" s="100"/>
      <c r="O698" s="102"/>
    </row>
    <row r="699" spans="4:15" ht="15.75" customHeight="1">
      <c r="D699" s="156"/>
      <c r="E699" s="99"/>
      <c r="G699" s="100"/>
      <c r="O699" s="102"/>
    </row>
    <row r="700" spans="4:15" ht="15.75" customHeight="1">
      <c r="D700" s="156"/>
      <c r="E700" s="99"/>
      <c r="G700" s="100"/>
      <c r="O700" s="102"/>
    </row>
    <row r="701" spans="4:15" ht="15.75" customHeight="1">
      <c r="D701" s="156"/>
      <c r="E701" s="99"/>
      <c r="G701" s="100"/>
      <c r="O701" s="102"/>
    </row>
    <row r="702" spans="4:15" ht="15.75" customHeight="1">
      <c r="D702" s="156"/>
      <c r="E702" s="99"/>
      <c r="G702" s="100"/>
      <c r="O702" s="102"/>
    </row>
    <row r="703" spans="4:15" ht="15.75" customHeight="1">
      <c r="D703" s="156"/>
      <c r="E703" s="99"/>
      <c r="G703" s="100"/>
      <c r="O703" s="102"/>
    </row>
    <row r="704" spans="4:15" ht="15.75" customHeight="1">
      <c r="D704" s="156"/>
      <c r="E704" s="99"/>
      <c r="G704" s="100"/>
      <c r="O704" s="102"/>
    </row>
    <row r="705" spans="4:15" ht="15.75" customHeight="1">
      <c r="D705" s="156"/>
      <c r="E705" s="99"/>
      <c r="G705" s="100"/>
      <c r="O705" s="102"/>
    </row>
    <row r="706" spans="4:15" ht="15.75" customHeight="1">
      <c r="D706" s="156"/>
      <c r="E706" s="99"/>
      <c r="G706" s="100"/>
      <c r="O706" s="102"/>
    </row>
    <row r="707" spans="4:15" ht="15.75" customHeight="1">
      <c r="D707" s="156"/>
      <c r="E707" s="99"/>
      <c r="G707" s="100"/>
      <c r="O707" s="102"/>
    </row>
    <row r="708" spans="4:15" ht="15.75" customHeight="1">
      <c r="D708" s="156"/>
      <c r="E708" s="99"/>
      <c r="G708" s="100"/>
      <c r="O708" s="102"/>
    </row>
    <row r="709" spans="4:15" ht="15.75" customHeight="1">
      <c r="D709" s="156"/>
      <c r="E709" s="99"/>
      <c r="G709" s="100"/>
      <c r="O709" s="102"/>
    </row>
    <row r="710" spans="4:15" ht="15.75" customHeight="1">
      <c r="D710" s="156"/>
      <c r="E710" s="99"/>
      <c r="G710" s="100"/>
      <c r="O710" s="102"/>
    </row>
    <row r="711" spans="4:15" ht="15.75" customHeight="1">
      <c r="D711" s="156"/>
      <c r="E711" s="99"/>
      <c r="G711" s="100"/>
      <c r="O711" s="102"/>
    </row>
    <row r="712" spans="4:15" ht="15.75" customHeight="1">
      <c r="D712" s="156"/>
      <c r="E712" s="99"/>
      <c r="G712" s="100"/>
      <c r="O712" s="102"/>
    </row>
    <row r="713" spans="4:15" ht="15.75" customHeight="1">
      <c r="D713" s="156"/>
      <c r="E713" s="99"/>
      <c r="G713" s="100"/>
      <c r="O713" s="102"/>
    </row>
    <row r="714" spans="4:15" ht="15.75" customHeight="1">
      <c r="D714" s="156"/>
      <c r="E714" s="99"/>
      <c r="G714" s="100"/>
      <c r="O714" s="102"/>
    </row>
    <row r="715" spans="4:15" ht="15.75" customHeight="1">
      <c r="D715" s="156"/>
      <c r="E715" s="99"/>
      <c r="G715" s="100"/>
      <c r="O715" s="102"/>
    </row>
    <row r="716" spans="4:15" ht="15.75" customHeight="1">
      <c r="D716" s="156"/>
      <c r="E716" s="99"/>
      <c r="G716" s="100"/>
      <c r="O716" s="102"/>
    </row>
    <row r="717" spans="4:15" ht="15.75" customHeight="1">
      <c r="D717" s="156"/>
      <c r="E717" s="99"/>
      <c r="G717" s="100"/>
      <c r="O717" s="102"/>
    </row>
    <row r="718" spans="4:15" ht="15.75" customHeight="1">
      <c r="D718" s="156"/>
      <c r="E718" s="99"/>
      <c r="G718" s="100"/>
      <c r="O718" s="102"/>
    </row>
    <row r="719" spans="4:15" ht="15.75" customHeight="1">
      <c r="D719" s="156"/>
      <c r="E719" s="99"/>
      <c r="G719" s="100"/>
      <c r="O719" s="102"/>
    </row>
    <row r="720" spans="4:15" ht="15.75" customHeight="1">
      <c r="D720" s="156"/>
      <c r="E720" s="99"/>
      <c r="G720" s="100"/>
      <c r="O720" s="102"/>
    </row>
    <row r="721" spans="4:15" ht="15.75" customHeight="1">
      <c r="D721" s="156"/>
      <c r="E721" s="99"/>
      <c r="G721" s="100"/>
      <c r="O721" s="102"/>
    </row>
    <row r="722" spans="4:15" ht="15.75" customHeight="1">
      <c r="D722" s="156"/>
      <c r="E722" s="99"/>
      <c r="G722" s="100"/>
      <c r="O722" s="102"/>
    </row>
    <row r="723" spans="4:15" ht="15.75" customHeight="1">
      <c r="D723" s="156"/>
      <c r="E723" s="99"/>
      <c r="G723" s="100"/>
      <c r="O723" s="102"/>
    </row>
    <row r="724" spans="4:15" ht="15.75" customHeight="1">
      <c r="D724" s="156"/>
      <c r="E724" s="99"/>
      <c r="G724" s="100"/>
      <c r="O724" s="102"/>
    </row>
    <row r="725" spans="4:15" ht="15.75" customHeight="1">
      <c r="D725" s="156"/>
      <c r="E725" s="99"/>
      <c r="G725" s="100"/>
      <c r="O725" s="102"/>
    </row>
    <row r="726" spans="4:15" ht="15.75" customHeight="1">
      <c r="D726" s="156"/>
      <c r="E726" s="99"/>
      <c r="G726" s="100"/>
      <c r="O726" s="102"/>
    </row>
    <row r="727" spans="4:15" ht="15.75" customHeight="1">
      <c r="D727" s="156"/>
      <c r="E727" s="99"/>
      <c r="G727" s="100"/>
      <c r="O727" s="102"/>
    </row>
    <row r="728" spans="4:15" ht="15.75" customHeight="1">
      <c r="D728" s="156"/>
      <c r="E728" s="99"/>
      <c r="G728" s="100"/>
      <c r="O728" s="102"/>
    </row>
    <row r="729" spans="4:15" ht="15.75" customHeight="1">
      <c r="D729" s="156"/>
      <c r="E729" s="99"/>
      <c r="G729" s="100"/>
      <c r="O729" s="102"/>
    </row>
    <row r="730" spans="4:15" ht="15.75" customHeight="1">
      <c r="D730" s="156"/>
      <c r="E730" s="99"/>
      <c r="G730" s="100"/>
      <c r="O730" s="102"/>
    </row>
    <row r="731" spans="4:15" ht="15.75" customHeight="1">
      <c r="D731" s="156"/>
      <c r="E731" s="99"/>
      <c r="G731" s="100"/>
      <c r="O731" s="102"/>
    </row>
    <row r="732" spans="4:15" ht="15.75" customHeight="1">
      <c r="D732" s="156"/>
      <c r="E732" s="99"/>
      <c r="G732" s="100"/>
      <c r="O732" s="102"/>
    </row>
    <row r="733" spans="4:15" ht="15.75" customHeight="1">
      <c r="D733" s="156"/>
      <c r="E733" s="99"/>
      <c r="G733" s="100"/>
      <c r="O733" s="102"/>
    </row>
    <row r="734" spans="4:15" ht="15.75" customHeight="1">
      <c r="D734" s="156"/>
      <c r="E734" s="99"/>
      <c r="G734" s="100"/>
      <c r="O734" s="102"/>
    </row>
    <row r="735" spans="4:15" ht="15.75" customHeight="1">
      <c r="D735" s="156"/>
      <c r="E735" s="99"/>
      <c r="G735" s="100"/>
      <c r="O735" s="102"/>
    </row>
    <row r="736" spans="4:15" ht="15.75" customHeight="1">
      <c r="D736" s="156"/>
      <c r="E736" s="99"/>
      <c r="G736" s="100"/>
      <c r="O736" s="102"/>
    </row>
    <row r="737" spans="4:15" ht="15.75" customHeight="1">
      <c r="D737" s="156"/>
      <c r="E737" s="99"/>
      <c r="G737" s="100"/>
      <c r="O737" s="102"/>
    </row>
    <row r="738" spans="4:15" ht="15.75" customHeight="1">
      <c r="D738" s="156"/>
      <c r="E738" s="99"/>
      <c r="G738" s="100"/>
      <c r="O738" s="102"/>
    </row>
    <row r="739" spans="4:15" ht="15.75" customHeight="1">
      <c r="D739" s="156"/>
      <c r="E739" s="99"/>
      <c r="G739" s="100"/>
      <c r="O739" s="102"/>
    </row>
    <row r="740" spans="4:15" ht="15.75" customHeight="1">
      <c r="D740" s="156"/>
      <c r="E740" s="99"/>
      <c r="G740" s="100"/>
      <c r="O740" s="102"/>
    </row>
    <row r="741" spans="4:15" ht="15.75" customHeight="1">
      <c r="D741" s="156"/>
      <c r="E741" s="99"/>
      <c r="G741" s="100"/>
      <c r="O741" s="102"/>
    </row>
    <row r="742" spans="4:15" ht="15.75" customHeight="1">
      <c r="D742" s="156"/>
      <c r="E742" s="99"/>
      <c r="G742" s="100"/>
      <c r="O742" s="102"/>
    </row>
    <row r="743" spans="4:15" ht="15.75" customHeight="1">
      <c r="D743" s="156"/>
      <c r="E743" s="99"/>
      <c r="G743" s="100"/>
      <c r="O743" s="102"/>
    </row>
    <row r="744" spans="4:15" ht="15.75" customHeight="1">
      <c r="D744" s="156"/>
      <c r="E744" s="99"/>
      <c r="G744" s="100"/>
      <c r="O744" s="102"/>
    </row>
    <row r="745" spans="4:15" ht="15.75" customHeight="1">
      <c r="D745" s="156"/>
      <c r="E745" s="99"/>
      <c r="G745" s="100"/>
      <c r="O745" s="102"/>
    </row>
    <row r="746" spans="4:15" ht="15.75" customHeight="1">
      <c r="D746" s="156"/>
      <c r="E746" s="99"/>
      <c r="G746" s="100"/>
      <c r="O746" s="102"/>
    </row>
    <row r="747" spans="4:15" ht="15.75" customHeight="1">
      <c r="D747" s="156"/>
      <c r="E747" s="99"/>
      <c r="G747" s="100"/>
      <c r="O747" s="102"/>
    </row>
    <row r="748" spans="4:15" ht="15.75" customHeight="1">
      <c r="D748" s="156"/>
      <c r="E748" s="99"/>
      <c r="G748" s="100"/>
      <c r="O748" s="102"/>
    </row>
    <row r="749" spans="4:15" ht="15.75" customHeight="1">
      <c r="D749" s="156"/>
      <c r="E749" s="99"/>
      <c r="G749" s="100"/>
      <c r="O749" s="102"/>
    </row>
    <row r="750" spans="4:15" ht="15.75" customHeight="1">
      <c r="D750" s="156"/>
      <c r="E750" s="99"/>
      <c r="G750" s="100"/>
      <c r="O750" s="102"/>
    </row>
    <row r="751" spans="4:15" ht="15.75" customHeight="1">
      <c r="D751" s="156"/>
      <c r="E751" s="99"/>
      <c r="G751" s="100"/>
      <c r="O751" s="102"/>
    </row>
    <row r="752" spans="4:15" ht="15.75" customHeight="1">
      <c r="D752" s="156"/>
      <c r="E752" s="99"/>
      <c r="G752" s="100"/>
      <c r="O752" s="102"/>
    </row>
    <row r="753" spans="4:15" ht="15.75" customHeight="1">
      <c r="D753" s="156"/>
      <c r="E753" s="99"/>
      <c r="G753" s="100"/>
      <c r="O753" s="102"/>
    </row>
    <row r="754" spans="4:15" ht="15.75" customHeight="1">
      <c r="D754" s="156"/>
      <c r="E754" s="99"/>
      <c r="G754" s="100"/>
      <c r="O754" s="102"/>
    </row>
    <row r="755" spans="4:15" ht="15.75" customHeight="1">
      <c r="D755" s="156"/>
      <c r="E755" s="99"/>
      <c r="G755" s="100"/>
      <c r="O755" s="102"/>
    </row>
    <row r="756" spans="4:15" ht="15.75" customHeight="1">
      <c r="D756" s="156"/>
      <c r="E756" s="99"/>
      <c r="G756" s="100"/>
      <c r="O756" s="102"/>
    </row>
    <row r="757" spans="4:15" ht="15.75" customHeight="1">
      <c r="D757" s="156"/>
      <c r="E757" s="99"/>
      <c r="G757" s="100"/>
      <c r="O757" s="102"/>
    </row>
    <row r="758" spans="4:15" ht="15.75" customHeight="1">
      <c r="D758" s="156"/>
      <c r="E758" s="99"/>
      <c r="G758" s="100"/>
      <c r="O758" s="102"/>
    </row>
    <row r="759" spans="4:15" ht="15.75" customHeight="1">
      <c r="D759" s="156"/>
      <c r="E759" s="99"/>
      <c r="G759" s="100"/>
      <c r="O759" s="102"/>
    </row>
    <row r="760" spans="4:15" ht="15.75" customHeight="1">
      <c r="D760" s="156"/>
      <c r="E760" s="99"/>
      <c r="G760" s="100"/>
      <c r="O760" s="102"/>
    </row>
    <row r="761" spans="4:15" ht="15.75" customHeight="1">
      <c r="D761" s="156"/>
      <c r="E761" s="99"/>
      <c r="G761" s="100"/>
      <c r="O761" s="102"/>
    </row>
    <row r="762" spans="4:15" ht="15.75" customHeight="1">
      <c r="D762" s="156"/>
      <c r="E762" s="99"/>
      <c r="G762" s="100"/>
      <c r="O762" s="102"/>
    </row>
    <row r="763" spans="4:15" ht="15.75" customHeight="1">
      <c r="D763" s="156"/>
      <c r="E763" s="99"/>
      <c r="G763" s="100"/>
      <c r="O763" s="102"/>
    </row>
    <row r="764" spans="4:15" ht="15.75" customHeight="1">
      <c r="D764" s="156"/>
      <c r="E764" s="99"/>
      <c r="G764" s="100"/>
      <c r="O764" s="102"/>
    </row>
    <row r="765" spans="4:15" ht="15.75" customHeight="1">
      <c r="D765" s="156"/>
      <c r="E765" s="99"/>
      <c r="G765" s="100"/>
      <c r="O765" s="102"/>
    </row>
    <row r="766" spans="4:15" ht="15.75" customHeight="1">
      <c r="D766" s="156"/>
      <c r="E766" s="99"/>
      <c r="G766" s="100"/>
      <c r="O766" s="102"/>
    </row>
    <row r="767" spans="4:15" ht="15.75" customHeight="1">
      <c r="D767" s="156"/>
      <c r="E767" s="99"/>
      <c r="G767" s="100"/>
      <c r="O767" s="102"/>
    </row>
    <row r="768" spans="4:15" ht="15.75" customHeight="1">
      <c r="D768" s="156"/>
      <c r="E768" s="99"/>
      <c r="G768" s="100"/>
      <c r="O768" s="102"/>
    </row>
    <row r="769" spans="4:15" ht="15.75" customHeight="1">
      <c r="D769" s="156"/>
      <c r="E769" s="99"/>
      <c r="G769" s="100"/>
      <c r="O769" s="102"/>
    </row>
    <row r="770" spans="4:15" ht="15.75" customHeight="1">
      <c r="D770" s="156"/>
      <c r="E770" s="99"/>
      <c r="G770" s="100"/>
      <c r="O770" s="102"/>
    </row>
    <row r="771" spans="4:15" ht="15.75" customHeight="1">
      <c r="D771" s="156"/>
      <c r="E771" s="99"/>
      <c r="G771" s="100"/>
      <c r="O771" s="102"/>
    </row>
    <row r="772" spans="4:15" ht="15.75" customHeight="1">
      <c r="D772" s="156"/>
      <c r="E772" s="99"/>
      <c r="G772" s="100"/>
      <c r="O772" s="102"/>
    </row>
    <row r="773" spans="4:15" ht="15.75" customHeight="1">
      <c r="D773" s="156"/>
      <c r="E773" s="99"/>
      <c r="G773" s="100"/>
      <c r="O773" s="102"/>
    </row>
    <row r="774" spans="4:15" ht="15.75" customHeight="1">
      <c r="D774" s="156"/>
      <c r="E774" s="99"/>
      <c r="G774" s="100"/>
      <c r="O774" s="102"/>
    </row>
    <row r="775" spans="4:15" ht="15.75" customHeight="1">
      <c r="D775" s="156"/>
      <c r="E775" s="99"/>
      <c r="G775" s="100"/>
      <c r="O775" s="102"/>
    </row>
    <row r="776" spans="4:15" ht="15.75" customHeight="1">
      <c r="D776" s="156"/>
      <c r="E776" s="99"/>
      <c r="G776" s="100"/>
      <c r="O776" s="102"/>
    </row>
    <row r="777" spans="4:15" ht="15.75" customHeight="1">
      <c r="D777" s="156"/>
      <c r="E777" s="99"/>
      <c r="G777" s="100"/>
      <c r="O777" s="102"/>
    </row>
    <row r="778" spans="4:15" ht="15.75" customHeight="1">
      <c r="D778" s="156"/>
      <c r="E778" s="99"/>
      <c r="G778" s="100"/>
      <c r="O778" s="102"/>
    </row>
    <row r="779" spans="4:15" ht="15.75" customHeight="1">
      <c r="D779" s="156"/>
      <c r="E779" s="99"/>
      <c r="G779" s="100"/>
      <c r="O779" s="102"/>
    </row>
    <row r="780" spans="4:15" ht="15.75" customHeight="1">
      <c r="D780" s="156"/>
      <c r="E780" s="99"/>
      <c r="G780" s="100"/>
      <c r="O780" s="102"/>
    </row>
    <row r="781" spans="4:15" ht="15.75" customHeight="1">
      <c r="D781" s="156"/>
      <c r="E781" s="99"/>
      <c r="G781" s="100"/>
      <c r="O781" s="102"/>
    </row>
    <row r="782" spans="4:15" ht="15.75" customHeight="1">
      <c r="D782" s="156"/>
      <c r="E782" s="99"/>
      <c r="G782" s="100"/>
      <c r="O782" s="102"/>
    </row>
    <row r="783" spans="4:15" ht="15.75" customHeight="1">
      <c r="D783" s="156"/>
      <c r="E783" s="99"/>
      <c r="G783" s="100"/>
      <c r="O783" s="102"/>
    </row>
    <row r="784" spans="4:15" ht="15.75" customHeight="1">
      <c r="D784" s="156"/>
      <c r="E784" s="99"/>
      <c r="G784" s="100"/>
      <c r="O784" s="102"/>
    </row>
    <row r="785" spans="4:15" ht="15.75" customHeight="1">
      <c r="D785" s="156"/>
      <c r="E785" s="99"/>
      <c r="G785" s="100"/>
      <c r="O785" s="102"/>
    </row>
    <row r="786" spans="4:15" ht="15.75" customHeight="1">
      <c r="D786" s="156"/>
      <c r="E786" s="99"/>
      <c r="G786" s="100"/>
      <c r="O786" s="102"/>
    </row>
    <row r="787" spans="4:15" ht="15.75" customHeight="1">
      <c r="D787" s="156"/>
      <c r="E787" s="99"/>
      <c r="G787" s="100"/>
      <c r="O787" s="102"/>
    </row>
    <row r="788" spans="4:15" ht="15.75" customHeight="1">
      <c r="D788" s="156"/>
      <c r="E788" s="99"/>
      <c r="G788" s="100"/>
      <c r="O788" s="102"/>
    </row>
    <row r="789" spans="4:15" ht="15.75" customHeight="1">
      <c r="D789" s="156"/>
      <c r="E789" s="99"/>
      <c r="G789" s="100"/>
      <c r="O789" s="102"/>
    </row>
    <row r="790" spans="4:15" ht="15.75" customHeight="1">
      <c r="D790" s="156"/>
      <c r="E790" s="99"/>
      <c r="G790" s="100"/>
      <c r="O790" s="102"/>
    </row>
    <row r="791" spans="4:15" ht="15.75" customHeight="1">
      <c r="D791" s="156"/>
      <c r="E791" s="99"/>
      <c r="G791" s="100"/>
      <c r="O791" s="102"/>
    </row>
    <row r="792" spans="4:15" ht="15.75" customHeight="1">
      <c r="D792" s="156"/>
      <c r="E792" s="99"/>
      <c r="G792" s="100"/>
      <c r="O792" s="102"/>
    </row>
    <row r="793" spans="4:15" ht="15.75" customHeight="1">
      <c r="D793" s="156"/>
      <c r="E793" s="99"/>
      <c r="G793" s="100"/>
      <c r="O793" s="102"/>
    </row>
    <row r="794" spans="4:15" ht="15.75" customHeight="1">
      <c r="D794" s="156"/>
      <c r="E794" s="99"/>
      <c r="G794" s="100"/>
      <c r="O794" s="102"/>
    </row>
    <row r="795" spans="4:15" ht="15.75" customHeight="1">
      <c r="D795" s="156"/>
      <c r="E795" s="99"/>
      <c r="G795" s="100"/>
      <c r="O795" s="102"/>
    </row>
    <row r="796" spans="4:15" ht="15.75" customHeight="1">
      <c r="D796" s="156"/>
      <c r="E796" s="99"/>
      <c r="G796" s="100"/>
      <c r="O796" s="102"/>
    </row>
    <row r="797" spans="4:15" ht="15.75" customHeight="1">
      <c r="D797" s="156"/>
      <c r="E797" s="99"/>
      <c r="G797" s="100"/>
      <c r="O797" s="102"/>
    </row>
    <row r="798" spans="4:15" ht="15.75" customHeight="1">
      <c r="D798" s="156"/>
      <c r="E798" s="99"/>
      <c r="G798" s="100"/>
      <c r="O798" s="102"/>
    </row>
    <row r="799" spans="4:15" ht="15.75" customHeight="1">
      <c r="D799" s="156"/>
      <c r="E799" s="99"/>
      <c r="G799" s="100"/>
      <c r="O799" s="102"/>
    </row>
    <row r="800" spans="4:15" ht="15.75" customHeight="1">
      <c r="D800" s="156"/>
      <c r="E800" s="99"/>
      <c r="G800" s="100"/>
      <c r="O800" s="102"/>
    </row>
    <row r="801" spans="4:15" ht="15.75" customHeight="1">
      <c r="D801" s="156"/>
      <c r="E801" s="99"/>
      <c r="G801" s="100"/>
      <c r="O801" s="102"/>
    </row>
    <row r="802" spans="4:15" ht="15.75" customHeight="1">
      <c r="D802" s="156"/>
      <c r="E802" s="99"/>
      <c r="G802" s="100"/>
      <c r="O802" s="102"/>
    </row>
    <row r="803" spans="4:15" ht="15.75" customHeight="1">
      <c r="D803" s="156"/>
      <c r="E803" s="99"/>
      <c r="G803" s="100"/>
      <c r="O803" s="102"/>
    </row>
    <row r="804" spans="4:15" ht="15.75" customHeight="1">
      <c r="D804" s="156"/>
      <c r="E804" s="99"/>
      <c r="G804" s="100"/>
      <c r="O804" s="102"/>
    </row>
    <row r="805" spans="4:15" ht="15.75" customHeight="1">
      <c r="D805" s="156"/>
      <c r="E805" s="99"/>
      <c r="G805" s="100"/>
      <c r="O805" s="102"/>
    </row>
    <row r="806" spans="4:15" ht="15.75" customHeight="1">
      <c r="D806" s="156"/>
      <c r="E806" s="99"/>
      <c r="G806" s="100"/>
      <c r="O806" s="102"/>
    </row>
    <row r="807" spans="4:15" ht="15.75" customHeight="1">
      <c r="D807" s="156"/>
      <c r="E807" s="99"/>
      <c r="G807" s="100"/>
      <c r="O807" s="102"/>
    </row>
    <row r="808" spans="4:15" ht="15.75" customHeight="1">
      <c r="D808" s="156"/>
      <c r="E808" s="99"/>
      <c r="G808" s="100"/>
      <c r="O808" s="102"/>
    </row>
    <row r="809" spans="4:15" ht="15.75" customHeight="1">
      <c r="D809" s="156"/>
      <c r="E809" s="99"/>
      <c r="G809" s="100"/>
      <c r="O809" s="102"/>
    </row>
    <row r="810" spans="4:15" ht="15.75" customHeight="1">
      <c r="D810" s="156"/>
      <c r="E810" s="99"/>
      <c r="G810" s="100"/>
      <c r="O810" s="102"/>
    </row>
    <row r="811" spans="4:15" ht="15.75" customHeight="1">
      <c r="D811" s="156"/>
      <c r="E811" s="99"/>
      <c r="G811" s="100"/>
      <c r="O811" s="102"/>
    </row>
    <row r="812" spans="4:15" ht="15.75" customHeight="1">
      <c r="D812" s="156"/>
      <c r="E812" s="99"/>
      <c r="G812" s="100"/>
      <c r="O812" s="102"/>
    </row>
    <row r="813" spans="4:15" ht="15.75" customHeight="1">
      <c r="D813" s="156"/>
      <c r="E813" s="99"/>
      <c r="G813" s="100"/>
      <c r="O813" s="102"/>
    </row>
    <row r="814" spans="4:15" ht="15.75" customHeight="1">
      <c r="D814" s="156"/>
      <c r="E814" s="99"/>
      <c r="G814" s="100"/>
      <c r="O814" s="102"/>
    </row>
    <row r="815" spans="4:15" ht="15.75" customHeight="1">
      <c r="D815" s="156"/>
      <c r="E815" s="99"/>
      <c r="G815" s="100"/>
      <c r="O815" s="102"/>
    </row>
    <row r="816" spans="4:15" ht="15.75" customHeight="1">
      <c r="D816" s="156"/>
      <c r="E816" s="99"/>
      <c r="G816" s="100"/>
      <c r="O816" s="102"/>
    </row>
    <row r="817" spans="4:15" ht="15.75" customHeight="1">
      <c r="D817" s="156"/>
      <c r="E817" s="99"/>
      <c r="G817" s="100"/>
      <c r="O817" s="102"/>
    </row>
    <row r="818" spans="4:15" ht="15.75" customHeight="1">
      <c r="D818" s="156"/>
      <c r="E818" s="99"/>
      <c r="G818" s="100"/>
      <c r="O818" s="102"/>
    </row>
    <row r="819" spans="4:15" ht="15.75" customHeight="1">
      <c r="D819" s="156"/>
      <c r="E819" s="99"/>
      <c r="G819" s="100"/>
      <c r="O819" s="102"/>
    </row>
    <row r="820" spans="4:15" ht="15.75" customHeight="1">
      <c r="D820" s="156"/>
      <c r="E820" s="99"/>
      <c r="G820" s="100"/>
      <c r="O820" s="102"/>
    </row>
    <row r="821" spans="4:15" ht="15.75" customHeight="1">
      <c r="D821" s="156"/>
      <c r="E821" s="99"/>
      <c r="G821" s="100"/>
      <c r="O821" s="102"/>
    </row>
    <row r="822" spans="4:15" ht="15.75" customHeight="1">
      <c r="D822" s="156"/>
      <c r="E822" s="99"/>
      <c r="G822" s="100"/>
      <c r="O822" s="102"/>
    </row>
    <row r="823" spans="4:15" ht="15.75" customHeight="1">
      <c r="D823" s="156"/>
      <c r="E823" s="99"/>
      <c r="G823" s="100"/>
      <c r="O823" s="102"/>
    </row>
    <row r="824" spans="4:15" ht="15.75" customHeight="1">
      <c r="D824" s="156"/>
      <c r="E824" s="99"/>
      <c r="G824" s="100"/>
      <c r="O824" s="102"/>
    </row>
    <row r="825" spans="4:15" ht="15.75" customHeight="1">
      <c r="D825" s="156"/>
      <c r="E825" s="99"/>
      <c r="G825" s="100"/>
      <c r="O825" s="102"/>
    </row>
    <row r="826" spans="4:15" ht="15.75" customHeight="1">
      <c r="D826" s="156"/>
      <c r="E826" s="99"/>
      <c r="G826" s="100"/>
      <c r="O826" s="102"/>
    </row>
    <row r="827" spans="4:15" ht="15.75" customHeight="1">
      <c r="D827" s="156"/>
      <c r="E827" s="99"/>
      <c r="G827" s="100"/>
      <c r="O827" s="102"/>
    </row>
    <row r="828" spans="4:15" ht="15.75" customHeight="1">
      <c r="D828" s="156"/>
      <c r="E828" s="99"/>
      <c r="G828" s="100"/>
      <c r="O828" s="102"/>
    </row>
    <row r="829" spans="4:15" ht="15.75" customHeight="1">
      <c r="D829" s="156"/>
      <c r="E829" s="99"/>
      <c r="G829" s="100"/>
      <c r="O829" s="102"/>
    </row>
    <row r="830" spans="4:15" ht="15.75" customHeight="1">
      <c r="D830" s="156"/>
      <c r="E830" s="99"/>
      <c r="G830" s="100"/>
      <c r="O830" s="102"/>
    </row>
    <row r="831" spans="4:15" ht="15.75" customHeight="1">
      <c r="D831" s="156"/>
      <c r="E831" s="99"/>
      <c r="G831" s="100"/>
      <c r="O831" s="102"/>
    </row>
    <row r="832" spans="4:15" ht="15.75" customHeight="1">
      <c r="D832" s="156"/>
      <c r="E832" s="99"/>
      <c r="G832" s="100"/>
      <c r="O832" s="102"/>
    </row>
    <row r="833" spans="4:15" ht="15.75" customHeight="1">
      <c r="D833" s="156"/>
      <c r="E833" s="99"/>
      <c r="G833" s="100"/>
      <c r="O833" s="102"/>
    </row>
    <row r="834" spans="4:15" ht="15.75" customHeight="1">
      <c r="D834" s="156"/>
      <c r="E834" s="99"/>
      <c r="G834" s="100"/>
      <c r="O834" s="102"/>
    </row>
    <row r="835" spans="4:15" ht="15.75" customHeight="1">
      <c r="D835" s="156"/>
      <c r="E835" s="99"/>
      <c r="G835" s="100"/>
      <c r="O835" s="102"/>
    </row>
    <row r="836" spans="4:15" ht="15.75" customHeight="1">
      <c r="D836" s="156"/>
      <c r="E836" s="99"/>
      <c r="G836" s="100"/>
      <c r="O836" s="102"/>
    </row>
    <row r="837" spans="4:15" ht="15.75" customHeight="1">
      <c r="D837" s="156"/>
      <c r="E837" s="99"/>
      <c r="G837" s="100"/>
      <c r="O837" s="102"/>
    </row>
    <row r="838" spans="4:15" ht="15.75" customHeight="1">
      <c r="D838" s="156"/>
      <c r="E838" s="99"/>
      <c r="G838" s="100"/>
      <c r="O838" s="102"/>
    </row>
    <row r="839" spans="4:15" ht="15.75" customHeight="1">
      <c r="D839" s="156"/>
      <c r="E839" s="99"/>
      <c r="G839" s="100"/>
      <c r="O839" s="102"/>
    </row>
    <row r="840" spans="4:15" ht="15.75" customHeight="1">
      <c r="D840" s="156"/>
      <c r="E840" s="99"/>
      <c r="G840" s="100"/>
      <c r="O840" s="102"/>
    </row>
    <row r="841" spans="4:15" ht="15.75" customHeight="1">
      <c r="D841" s="156"/>
      <c r="E841" s="99"/>
      <c r="G841" s="100"/>
      <c r="O841" s="102"/>
    </row>
    <row r="842" spans="4:15" ht="15.75" customHeight="1">
      <c r="D842" s="156"/>
      <c r="E842" s="99"/>
      <c r="G842" s="100"/>
      <c r="O842" s="102"/>
    </row>
    <row r="843" spans="4:15" ht="15.75" customHeight="1">
      <c r="D843" s="156"/>
      <c r="E843" s="99"/>
      <c r="G843" s="100"/>
      <c r="O843" s="102"/>
    </row>
    <row r="844" spans="4:15" ht="15.75" customHeight="1">
      <c r="D844" s="156"/>
      <c r="E844" s="99"/>
      <c r="G844" s="100"/>
      <c r="O844" s="102"/>
    </row>
    <row r="845" spans="4:15" ht="15.75" customHeight="1">
      <c r="D845" s="156"/>
      <c r="E845" s="99"/>
      <c r="G845" s="100"/>
      <c r="O845" s="102"/>
    </row>
    <row r="846" spans="4:15" ht="15.75" customHeight="1">
      <c r="D846" s="156"/>
      <c r="E846" s="99"/>
      <c r="G846" s="100"/>
      <c r="O846" s="102"/>
    </row>
    <row r="847" spans="4:15" ht="15.75" customHeight="1">
      <c r="D847" s="156"/>
      <c r="E847" s="99"/>
      <c r="G847" s="100"/>
      <c r="O847" s="102"/>
    </row>
    <row r="848" spans="4:15" ht="15.75" customHeight="1">
      <c r="D848" s="156"/>
      <c r="E848" s="99"/>
      <c r="G848" s="100"/>
      <c r="O848" s="102"/>
    </row>
    <row r="849" spans="4:15" ht="15.75" customHeight="1">
      <c r="D849" s="156"/>
      <c r="E849" s="99"/>
      <c r="G849" s="100"/>
      <c r="O849" s="102"/>
    </row>
    <row r="850" spans="4:15" ht="15.75" customHeight="1">
      <c r="D850" s="156"/>
      <c r="E850" s="99"/>
      <c r="G850" s="100"/>
      <c r="O850" s="102"/>
    </row>
    <row r="851" spans="4:15" ht="15.75" customHeight="1">
      <c r="D851" s="156"/>
      <c r="E851" s="99"/>
      <c r="G851" s="100"/>
      <c r="O851" s="102"/>
    </row>
    <row r="852" spans="4:15" ht="15.75" customHeight="1">
      <c r="D852" s="156"/>
      <c r="E852" s="99"/>
      <c r="G852" s="100"/>
      <c r="O852" s="102"/>
    </row>
    <row r="853" spans="4:15" ht="15.75" customHeight="1">
      <c r="D853" s="156"/>
      <c r="E853" s="99"/>
      <c r="G853" s="100"/>
      <c r="O853" s="102"/>
    </row>
    <row r="854" spans="4:15" ht="15.75" customHeight="1">
      <c r="D854" s="156"/>
      <c r="E854" s="99"/>
      <c r="G854" s="100"/>
      <c r="O854" s="102"/>
    </row>
    <row r="855" spans="4:15" ht="15.75" customHeight="1">
      <c r="D855" s="156"/>
      <c r="E855" s="99"/>
      <c r="G855" s="100"/>
      <c r="O855" s="102"/>
    </row>
    <row r="856" spans="4:15" ht="15.75" customHeight="1">
      <c r="D856" s="156"/>
      <c r="E856" s="99"/>
      <c r="G856" s="100"/>
      <c r="O856" s="102"/>
    </row>
    <row r="857" spans="4:15" ht="15.75" customHeight="1">
      <c r="D857" s="156"/>
      <c r="E857" s="99"/>
      <c r="G857" s="100"/>
      <c r="O857" s="102"/>
    </row>
    <row r="858" spans="4:15" ht="15.75" customHeight="1">
      <c r="D858" s="156"/>
      <c r="E858" s="99"/>
      <c r="G858" s="100"/>
      <c r="O858" s="102"/>
    </row>
    <row r="859" spans="4:15" ht="15.75" customHeight="1">
      <c r="D859" s="156"/>
      <c r="E859" s="99"/>
      <c r="G859" s="100"/>
      <c r="O859" s="102"/>
    </row>
    <row r="860" spans="4:15" ht="15.75" customHeight="1">
      <c r="D860" s="156"/>
      <c r="E860" s="99"/>
      <c r="G860" s="100"/>
      <c r="O860" s="102"/>
    </row>
    <row r="861" spans="4:15" ht="15.75" customHeight="1">
      <c r="D861" s="156"/>
      <c r="E861" s="99"/>
      <c r="G861" s="100"/>
      <c r="O861" s="102"/>
    </row>
    <row r="862" spans="4:15" ht="15.75" customHeight="1">
      <c r="D862" s="156"/>
      <c r="E862" s="99"/>
      <c r="G862" s="100"/>
      <c r="O862" s="102"/>
    </row>
    <row r="863" spans="4:15" ht="15.75" customHeight="1">
      <c r="D863" s="156"/>
      <c r="E863" s="99"/>
      <c r="G863" s="100"/>
      <c r="O863" s="102"/>
    </row>
    <row r="864" spans="4:15" ht="15.75" customHeight="1">
      <c r="D864" s="156"/>
      <c r="E864" s="99"/>
      <c r="G864" s="100"/>
      <c r="O864" s="102"/>
    </row>
    <row r="865" spans="4:15" ht="15.75" customHeight="1">
      <c r="D865" s="156"/>
      <c r="E865" s="99"/>
      <c r="G865" s="100"/>
      <c r="O865" s="102"/>
    </row>
    <row r="866" spans="4:15" ht="15.75" customHeight="1">
      <c r="D866" s="156"/>
      <c r="E866" s="99"/>
      <c r="G866" s="100"/>
      <c r="O866" s="102"/>
    </row>
    <row r="867" spans="4:15" ht="15.75" customHeight="1">
      <c r="D867" s="156"/>
      <c r="E867" s="99"/>
      <c r="G867" s="100"/>
      <c r="O867" s="102"/>
    </row>
    <row r="868" spans="4:15" ht="15.75" customHeight="1">
      <c r="D868" s="156"/>
      <c r="E868" s="99"/>
      <c r="G868" s="100"/>
      <c r="O868" s="102"/>
    </row>
    <row r="869" spans="4:15" ht="15.75" customHeight="1">
      <c r="D869" s="156"/>
      <c r="E869" s="99"/>
      <c r="G869" s="100"/>
      <c r="O869" s="102"/>
    </row>
    <row r="870" spans="4:15" ht="15.75" customHeight="1">
      <c r="D870" s="156"/>
      <c r="E870" s="99"/>
      <c r="G870" s="100"/>
      <c r="O870" s="102"/>
    </row>
    <row r="871" spans="4:15" ht="15.75" customHeight="1">
      <c r="D871" s="156"/>
      <c r="E871" s="99"/>
      <c r="G871" s="100"/>
      <c r="O871" s="102"/>
    </row>
    <row r="872" spans="4:15" ht="15.75" customHeight="1">
      <c r="D872" s="156"/>
      <c r="E872" s="99"/>
      <c r="G872" s="100"/>
      <c r="O872" s="102"/>
    </row>
    <row r="873" spans="4:15" ht="15.75" customHeight="1">
      <c r="D873" s="156"/>
      <c r="E873" s="99"/>
      <c r="G873" s="100"/>
      <c r="O873" s="102"/>
    </row>
    <row r="874" spans="4:15" ht="15.75" customHeight="1">
      <c r="D874" s="156"/>
      <c r="E874" s="99"/>
      <c r="G874" s="100"/>
      <c r="O874" s="102"/>
    </row>
    <row r="875" spans="4:15" ht="15.75" customHeight="1">
      <c r="D875" s="156"/>
      <c r="E875" s="99"/>
      <c r="G875" s="100"/>
      <c r="O875" s="102"/>
    </row>
    <row r="876" spans="4:15" ht="15.75" customHeight="1">
      <c r="D876" s="156"/>
      <c r="E876" s="99"/>
      <c r="G876" s="100"/>
      <c r="O876" s="102"/>
    </row>
    <row r="877" spans="4:15" ht="15.75" customHeight="1">
      <c r="D877" s="156"/>
      <c r="E877" s="99"/>
      <c r="G877" s="100"/>
      <c r="O877" s="102"/>
    </row>
    <row r="878" spans="4:15" ht="15.75" customHeight="1">
      <c r="D878" s="156"/>
      <c r="E878" s="99"/>
      <c r="G878" s="100"/>
      <c r="O878" s="102"/>
    </row>
    <row r="879" spans="4:15" ht="15.75" customHeight="1">
      <c r="D879" s="156"/>
      <c r="E879" s="99"/>
      <c r="G879" s="100"/>
      <c r="O879" s="102"/>
    </row>
    <row r="880" spans="4:15" ht="15.75" customHeight="1">
      <c r="D880" s="156"/>
      <c r="E880" s="99"/>
      <c r="G880" s="100"/>
      <c r="O880" s="102"/>
    </row>
    <row r="881" spans="4:15" ht="15.75" customHeight="1">
      <c r="D881" s="156"/>
      <c r="E881" s="99"/>
      <c r="G881" s="100"/>
      <c r="O881" s="102"/>
    </row>
    <row r="882" spans="4:15" ht="15.75" customHeight="1">
      <c r="D882" s="156"/>
      <c r="E882" s="99"/>
      <c r="G882" s="100"/>
      <c r="O882" s="102"/>
    </row>
    <row r="883" spans="4:15" ht="15.75" customHeight="1">
      <c r="D883" s="156"/>
      <c r="E883" s="99"/>
      <c r="G883" s="100"/>
      <c r="O883" s="102"/>
    </row>
    <row r="884" spans="4:15" ht="15.75" customHeight="1">
      <c r="D884" s="156"/>
      <c r="E884" s="99"/>
      <c r="G884" s="100"/>
      <c r="O884" s="102"/>
    </row>
    <row r="885" spans="4:15" ht="15.75" customHeight="1">
      <c r="D885" s="156"/>
      <c r="E885" s="99"/>
      <c r="G885" s="100"/>
      <c r="O885" s="102"/>
    </row>
    <row r="886" spans="4:15" ht="15.75" customHeight="1">
      <c r="D886" s="156"/>
      <c r="E886" s="99"/>
      <c r="G886" s="100"/>
      <c r="O886" s="102"/>
    </row>
    <row r="887" spans="4:15" ht="15.75" customHeight="1">
      <c r="D887" s="156"/>
      <c r="E887" s="99"/>
      <c r="G887" s="100"/>
      <c r="O887" s="102"/>
    </row>
    <row r="888" spans="4:15" ht="15.75" customHeight="1">
      <c r="D888" s="156"/>
      <c r="E888" s="99"/>
      <c r="G888" s="100"/>
      <c r="O888" s="102"/>
    </row>
    <row r="889" spans="4:15" ht="15.75" customHeight="1">
      <c r="D889" s="156"/>
      <c r="E889" s="99"/>
      <c r="G889" s="100"/>
      <c r="O889" s="102"/>
    </row>
    <row r="890" spans="4:15" ht="15.75" customHeight="1">
      <c r="D890" s="156"/>
      <c r="E890" s="99"/>
      <c r="G890" s="100"/>
      <c r="O890" s="102"/>
    </row>
    <row r="891" spans="4:15" ht="15.75" customHeight="1">
      <c r="D891" s="156"/>
      <c r="E891" s="99"/>
      <c r="G891" s="100"/>
      <c r="O891" s="102"/>
    </row>
    <row r="892" spans="4:15" ht="15.75" customHeight="1">
      <c r="D892" s="156"/>
      <c r="E892" s="99"/>
      <c r="G892" s="100"/>
      <c r="O892" s="102"/>
    </row>
    <row r="893" spans="4:15" ht="15.75" customHeight="1">
      <c r="D893" s="156"/>
      <c r="E893" s="99"/>
      <c r="G893" s="100"/>
      <c r="O893" s="102"/>
    </row>
    <row r="894" spans="4:15" ht="15.75" customHeight="1">
      <c r="D894" s="156"/>
      <c r="E894" s="99"/>
      <c r="G894" s="100"/>
      <c r="O894" s="102"/>
    </row>
    <row r="895" spans="4:15" ht="15.75" customHeight="1">
      <c r="D895" s="156"/>
      <c r="E895" s="99"/>
      <c r="G895" s="100"/>
      <c r="O895" s="102"/>
    </row>
    <row r="896" spans="4:15" ht="15.75" customHeight="1">
      <c r="D896" s="156"/>
      <c r="E896" s="99"/>
      <c r="G896" s="100"/>
      <c r="O896" s="102"/>
    </row>
    <row r="897" spans="4:15" ht="15.75" customHeight="1">
      <c r="D897" s="156"/>
      <c r="E897" s="99"/>
      <c r="G897" s="100"/>
      <c r="O897" s="102"/>
    </row>
    <row r="898" spans="4:15" ht="15.75" customHeight="1">
      <c r="D898" s="156"/>
      <c r="E898" s="99"/>
      <c r="G898" s="100"/>
      <c r="O898" s="102"/>
    </row>
    <row r="899" spans="4:15" ht="15.75" customHeight="1">
      <c r="D899" s="156"/>
      <c r="E899" s="99"/>
      <c r="G899" s="100"/>
      <c r="O899" s="102"/>
    </row>
    <row r="900" spans="4:15" ht="15.75" customHeight="1">
      <c r="D900" s="156"/>
      <c r="E900" s="99"/>
      <c r="G900" s="100"/>
      <c r="O900" s="102"/>
    </row>
    <row r="901" spans="4:15" ht="15.75" customHeight="1">
      <c r="D901" s="156"/>
      <c r="E901" s="99"/>
      <c r="G901" s="100"/>
      <c r="O901" s="102"/>
    </row>
    <row r="902" spans="4:15" ht="15.75" customHeight="1">
      <c r="D902" s="156"/>
      <c r="E902" s="99"/>
      <c r="G902" s="100"/>
      <c r="O902" s="102"/>
    </row>
    <row r="903" spans="4:15" ht="15.75" customHeight="1">
      <c r="D903" s="156"/>
      <c r="E903" s="99"/>
      <c r="G903" s="100"/>
      <c r="O903" s="102"/>
    </row>
    <row r="904" spans="4:15" ht="15.75" customHeight="1">
      <c r="D904" s="156"/>
      <c r="E904" s="99"/>
      <c r="G904" s="100"/>
      <c r="O904" s="102"/>
    </row>
    <row r="905" spans="4:15" ht="15.75" customHeight="1">
      <c r="D905" s="156"/>
      <c r="E905" s="99"/>
      <c r="G905" s="100"/>
      <c r="O905" s="102"/>
    </row>
    <row r="906" spans="4:15" ht="15.75" customHeight="1">
      <c r="D906" s="156"/>
      <c r="E906" s="99"/>
      <c r="G906" s="100"/>
      <c r="O906" s="102"/>
    </row>
    <row r="907" spans="4:15" ht="15.75" customHeight="1">
      <c r="D907" s="156"/>
      <c r="E907" s="99"/>
      <c r="G907" s="100"/>
      <c r="O907" s="102"/>
    </row>
    <row r="908" spans="4:15" ht="15.75" customHeight="1">
      <c r="D908" s="156"/>
      <c r="E908" s="99"/>
      <c r="G908" s="100"/>
      <c r="O908" s="102"/>
    </row>
    <row r="909" spans="4:15" ht="15.75" customHeight="1">
      <c r="D909" s="156"/>
      <c r="E909" s="99"/>
      <c r="G909" s="100"/>
      <c r="O909" s="102"/>
    </row>
    <row r="910" spans="4:15" ht="15.75" customHeight="1">
      <c r="D910" s="156"/>
      <c r="E910" s="99"/>
      <c r="G910" s="100"/>
      <c r="O910" s="102"/>
    </row>
    <row r="911" spans="4:15" ht="15.75" customHeight="1">
      <c r="D911" s="156"/>
      <c r="E911" s="99"/>
      <c r="G911" s="100"/>
      <c r="O911" s="102"/>
    </row>
    <row r="912" spans="4:15" ht="15.75" customHeight="1">
      <c r="D912" s="156"/>
      <c r="E912" s="99"/>
      <c r="G912" s="100"/>
      <c r="O912" s="102"/>
    </row>
    <row r="913" spans="4:15" ht="15.75" customHeight="1">
      <c r="D913" s="156"/>
      <c r="E913" s="99"/>
      <c r="G913" s="100"/>
      <c r="O913" s="102"/>
    </row>
    <row r="914" spans="4:15" ht="15.75" customHeight="1">
      <c r="D914" s="156"/>
      <c r="E914" s="99"/>
      <c r="G914" s="100"/>
      <c r="O914" s="102"/>
    </row>
    <row r="915" spans="4:15" ht="15.75" customHeight="1">
      <c r="D915" s="156"/>
      <c r="E915" s="99"/>
      <c r="G915" s="100"/>
      <c r="O915" s="102"/>
    </row>
    <row r="916" spans="4:15" ht="15.75" customHeight="1">
      <c r="D916" s="156"/>
      <c r="E916" s="99"/>
      <c r="G916" s="100"/>
      <c r="O916" s="102"/>
    </row>
    <row r="917" spans="4:15" ht="15.75" customHeight="1">
      <c r="D917" s="156"/>
      <c r="E917" s="99"/>
      <c r="G917" s="100"/>
      <c r="O917" s="102"/>
    </row>
    <row r="918" spans="4:15" ht="15.75" customHeight="1">
      <c r="D918" s="156"/>
      <c r="E918" s="99"/>
      <c r="G918" s="100"/>
      <c r="O918" s="102"/>
    </row>
    <row r="919" spans="4:15" ht="15.75" customHeight="1">
      <c r="D919" s="156"/>
      <c r="E919" s="99"/>
      <c r="G919" s="100"/>
      <c r="O919" s="102"/>
    </row>
    <row r="920" spans="4:15" ht="15.75" customHeight="1">
      <c r="D920" s="156"/>
      <c r="E920" s="99"/>
      <c r="G920" s="100"/>
      <c r="O920" s="102"/>
    </row>
    <row r="921" spans="4:15" ht="15.75" customHeight="1">
      <c r="D921" s="156"/>
      <c r="E921" s="99"/>
      <c r="G921" s="100"/>
      <c r="O921" s="102"/>
    </row>
    <row r="922" spans="4:15" ht="15.75" customHeight="1">
      <c r="D922" s="156"/>
      <c r="E922" s="99"/>
      <c r="G922" s="100"/>
      <c r="O922" s="102"/>
    </row>
    <row r="923" spans="4:15" ht="15.75" customHeight="1">
      <c r="D923" s="156"/>
      <c r="E923" s="99"/>
      <c r="G923" s="100"/>
      <c r="O923" s="102"/>
    </row>
    <row r="924" spans="4:15" ht="15.75" customHeight="1">
      <c r="D924" s="156"/>
      <c r="E924" s="99"/>
      <c r="G924" s="100"/>
      <c r="O924" s="102"/>
    </row>
    <row r="925" spans="4:15" ht="15.75" customHeight="1">
      <c r="D925" s="156"/>
      <c r="E925" s="99"/>
      <c r="G925" s="100"/>
      <c r="O925" s="102"/>
    </row>
    <row r="926" spans="4:15" ht="15.75" customHeight="1">
      <c r="D926" s="156"/>
      <c r="E926" s="99"/>
      <c r="G926" s="100"/>
      <c r="O926" s="102"/>
    </row>
    <row r="927" spans="4:15" ht="15.75" customHeight="1">
      <c r="D927" s="156"/>
      <c r="E927" s="99"/>
      <c r="G927" s="100"/>
      <c r="O927" s="102"/>
    </row>
    <row r="928" spans="4:15" ht="15.75" customHeight="1">
      <c r="D928" s="156"/>
      <c r="E928" s="99"/>
      <c r="G928" s="100"/>
      <c r="O928" s="102"/>
    </row>
    <row r="929" spans="4:15" ht="15.75" customHeight="1">
      <c r="D929" s="156"/>
      <c r="E929" s="99"/>
      <c r="G929" s="100"/>
      <c r="O929" s="102"/>
    </row>
    <row r="930" spans="4:15" ht="15.75" customHeight="1">
      <c r="D930" s="156"/>
      <c r="E930" s="99"/>
      <c r="G930" s="100"/>
      <c r="O930" s="102"/>
    </row>
    <row r="931" spans="4:15" ht="15.75" customHeight="1">
      <c r="D931" s="156"/>
      <c r="E931" s="99"/>
      <c r="G931" s="100"/>
      <c r="O931" s="102"/>
    </row>
    <row r="932" spans="4:15" ht="15.75" customHeight="1">
      <c r="D932" s="156"/>
      <c r="E932" s="99"/>
      <c r="G932" s="100"/>
      <c r="O932" s="102"/>
    </row>
    <row r="933" spans="4:15" ht="15.75" customHeight="1">
      <c r="D933" s="156"/>
      <c r="E933" s="99"/>
      <c r="G933" s="100"/>
      <c r="O933" s="102"/>
    </row>
    <row r="934" spans="4:15" ht="15.75" customHeight="1">
      <c r="D934" s="156"/>
      <c r="E934" s="99"/>
      <c r="G934" s="100"/>
      <c r="O934" s="102"/>
    </row>
    <row r="935" spans="4:15" ht="15.75" customHeight="1">
      <c r="D935" s="156"/>
      <c r="E935" s="99"/>
      <c r="G935" s="100"/>
      <c r="O935" s="102"/>
    </row>
    <row r="936" spans="4:15" ht="15.75" customHeight="1">
      <c r="D936" s="156"/>
      <c r="E936" s="99"/>
      <c r="G936" s="100"/>
      <c r="O936" s="102"/>
    </row>
    <row r="937" spans="4:15" ht="15.75" customHeight="1">
      <c r="D937" s="156"/>
      <c r="E937" s="99"/>
      <c r="G937" s="100"/>
      <c r="O937" s="102"/>
    </row>
    <row r="938" spans="4:15" ht="15.75" customHeight="1">
      <c r="D938" s="156"/>
      <c r="E938" s="99"/>
      <c r="G938" s="100"/>
      <c r="O938" s="102"/>
    </row>
    <row r="939" spans="4:15" ht="15.75" customHeight="1">
      <c r="D939" s="156"/>
      <c r="E939" s="99"/>
      <c r="G939" s="100"/>
      <c r="O939" s="102"/>
    </row>
    <row r="940" spans="4:15" ht="15.75" customHeight="1">
      <c r="D940" s="156"/>
      <c r="E940" s="99"/>
      <c r="G940" s="100"/>
      <c r="O940" s="102"/>
    </row>
    <row r="941" spans="4:15" ht="15.75" customHeight="1">
      <c r="D941" s="156"/>
      <c r="E941" s="99"/>
      <c r="G941" s="100"/>
      <c r="O941" s="102"/>
    </row>
    <row r="942" spans="4:15" ht="15.75" customHeight="1">
      <c r="D942" s="156"/>
      <c r="E942" s="99"/>
      <c r="G942" s="100"/>
      <c r="O942" s="102"/>
    </row>
    <row r="943" spans="4:15" ht="15.75" customHeight="1">
      <c r="D943" s="156"/>
      <c r="E943" s="99"/>
      <c r="G943" s="100"/>
      <c r="O943" s="102"/>
    </row>
    <row r="944" spans="4:15" ht="15.75" customHeight="1">
      <c r="D944" s="156"/>
      <c r="E944" s="99"/>
      <c r="G944" s="100"/>
      <c r="O944" s="102"/>
    </row>
    <row r="945" spans="4:15" ht="15.75" customHeight="1">
      <c r="D945" s="156"/>
      <c r="E945" s="99"/>
      <c r="G945" s="100"/>
      <c r="O945" s="102"/>
    </row>
    <row r="946" spans="4:15" ht="15.75" customHeight="1">
      <c r="D946" s="156"/>
      <c r="E946" s="99"/>
      <c r="G946" s="100"/>
      <c r="O946" s="102"/>
    </row>
    <row r="947" spans="4:15" ht="15.75" customHeight="1">
      <c r="D947" s="156"/>
      <c r="E947" s="99"/>
      <c r="G947" s="100"/>
      <c r="O947" s="102"/>
    </row>
    <row r="948" spans="4:15" ht="15.75" customHeight="1">
      <c r="D948" s="156"/>
      <c r="E948" s="99"/>
      <c r="G948" s="100"/>
      <c r="O948" s="102"/>
    </row>
    <row r="949" spans="4:15" ht="15.75" customHeight="1">
      <c r="D949" s="156"/>
      <c r="E949" s="99"/>
      <c r="G949" s="100"/>
      <c r="O949" s="102"/>
    </row>
    <row r="950" spans="4:15" ht="15.75" customHeight="1">
      <c r="D950" s="156"/>
      <c r="E950" s="99"/>
      <c r="G950" s="100"/>
      <c r="O950" s="102"/>
    </row>
    <row r="951" spans="4:15" ht="15.75" customHeight="1">
      <c r="D951" s="156"/>
      <c r="E951" s="99"/>
      <c r="G951" s="100"/>
      <c r="O951" s="102"/>
    </row>
    <row r="952" spans="4:15" ht="15.75" customHeight="1">
      <c r="D952" s="156"/>
      <c r="E952" s="99"/>
      <c r="G952" s="100"/>
      <c r="O952" s="102"/>
    </row>
    <row r="953" spans="4:15" ht="15.75" customHeight="1">
      <c r="D953" s="156"/>
      <c r="E953" s="99"/>
      <c r="G953" s="100"/>
      <c r="O953" s="102"/>
    </row>
    <row r="954" spans="4:15" ht="15.75" customHeight="1">
      <c r="D954" s="156"/>
      <c r="E954" s="99"/>
      <c r="G954" s="100"/>
      <c r="O954" s="102"/>
    </row>
    <row r="955" spans="4:15" ht="15.75" customHeight="1">
      <c r="D955" s="156"/>
      <c r="E955" s="99"/>
      <c r="G955" s="100"/>
      <c r="O955" s="102"/>
    </row>
    <row r="956" spans="4:15" ht="15.75" customHeight="1">
      <c r="D956" s="156"/>
      <c r="E956" s="99"/>
      <c r="G956" s="100"/>
      <c r="O956" s="102"/>
    </row>
    <row r="957" spans="4:15" ht="15.75" customHeight="1">
      <c r="D957" s="156"/>
      <c r="E957" s="99"/>
      <c r="G957" s="100"/>
      <c r="O957" s="102"/>
    </row>
    <row r="958" spans="4:15" ht="15.75" customHeight="1">
      <c r="D958" s="156"/>
      <c r="E958" s="99"/>
      <c r="G958" s="100"/>
      <c r="O958" s="102"/>
    </row>
    <row r="959" spans="4:15" ht="15.75" customHeight="1">
      <c r="D959" s="156"/>
      <c r="E959" s="99"/>
      <c r="G959" s="100"/>
      <c r="O959" s="102"/>
    </row>
    <row r="960" spans="4:15" ht="15.75" customHeight="1">
      <c r="D960" s="156"/>
      <c r="E960" s="99"/>
      <c r="G960" s="100"/>
      <c r="O960" s="102"/>
    </row>
    <row r="961" spans="4:15" ht="15.75" customHeight="1">
      <c r="D961" s="156"/>
      <c r="E961" s="99"/>
      <c r="G961" s="100"/>
      <c r="O961" s="102"/>
    </row>
    <row r="962" spans="4:15" ht="15.75" customHeight="1">
      <c r="D962" s="156"/>
      <c r="E962" s="99"/>
      <c r="G962" s="100"/>
      <c r="O962" s="102"/>
    </row>
    <row r="963" spans="4:15" ht="15.75" customHeight="1">
      <c r="D963" s="156"/>
      <c r="E963" s="99"/>
      <c r="G963" s="100"/>
      <c r="O963" s="102"/>
    </row>
    <row r="964" spans="4:15" ht="15.75" customHeight="1">
      <c r="D964" s="156"/>
      <c r="E964" s="99"/>
      <c r="G964" s="100"/>
      <c r="O964" s="102"/>
    </row>
    <row r="965" spans="4:15" ht="15.75" customHeight="1">
      <c r="D965" s="156"/>
      <c r="E965" s="99"/>
      <c r="G965" s="100"/>
      <c r="O965" s="102"/>
    </row>
    <row r="966" spans="4:15" ht="15.75" customHeight="1">
      <c r="D966" s="156"/>
      <c r="E966" s="99"/>
      <c r="G966" s="100"/>
      <c r="O966" s="102"/>
    </row>
    <row r="967" spans="4:15" ht="15.75" customHeight="1">
      <c r="D967" s="156"/>
      <c r="E967" s="99"/>
      <c r="G967" s="100"/>
      <c r="O967" s="102"/>
    </row>
    <row r="968" spans="4:15" ht="15.75" customHeight="1">
      <c r="D968" s="156"/>
      <c r="E968" s="99"/>
      <c r="G968" s="100"/>
      <c r="O968" s="102"/>
    </row>
    <row r="969" spans="4:15" ht="15.75" customHeight="1">
      <c r="D969" s="156"/>
      <c r="E969" s="99"/>
      <c r="G969" s="100"/>
      <c r="O969" s="102"/>
    </row>
    <row r="970" spans="4:15" ht="15.75" customHeight="1">
      <c r="D970" s="156"/>
      <c r="E970" s="99"/>
      <c r="G970" s="100"/>
      <c r="O970" s="102"/>
    </row>
    <row r="971" spans="4:15" ht="15.75" customHeight="1">
      <c r="D971" s="156"/>
      <c r="E971" s="99"/>
      <c r="G971" s="100"/>
      <c r="O971" s="102"/>
    </row>
    <row r="972" spans="4:15" ht="15.75" customHeight="1">
      <c r="D972" s="156"/>
      <c r="E972" s="99"/>
      <c r="G972" s="100"/>
      <c r="O972" s="102"/>
    </row>
    <row r="973" spans="4:15" ht="15.75" customHeight="1">
      <c r="D973" s="156"/>
      <c r="E973" s="99"/>
      <c r="G973" s="100"/>
      <c r="O973" s="102"/>
    </row>
    <row r="974" spans="4:15" ht="15.75" customHeight="1">
      <c r="D974" s="156"/>
      <c r="E974" s="99"/>
      <c r="G974" s="100"/>
      <c r="O974" s="102"/>
    </row>
    <row r="975" spans="4:15" ht="15.75" customHeight="1">
      <c r="D975" s="156"/>
      <c r="E975" s="99"/>
      <c r="G975" s="100"/>
      <c r="O975" s="102"/>
    </row>
    <row r="976" spans="4:15" ht="15.75" customHeight="1">
      <c r="D976" s="156"/>
      <c r="E976" s="99"/>
      <c r="G976" s="100"/>
      <c r="O976" s="102"/>
    </row>
    <row r="977" spans="4:15" ht="15.75" customHeight="1">
      <c r="D977" s="156"/>
      <c r="E977" s="99"/>
      <c r="G977" s="100"/>
      <c r="O977" s="102"/>
    </row>
    <row r="978" spans="4:15" ht="15.75" customHeight="1">
      <c r="D978" s="156"/>
      <c r="E978" s="99"/>
      <c r="G978" s="100"/>
      <c r="O978" s="102"/>
    </row>
    <row r="979" spans="4:15" ht="15.75" customHeight="1">
      <c r="D979" s="156"/>
      <c r="E979" s="99"/>
      <c r="G979" s="100"/>
      <c r="O979" s="102"/>
    </row>
    <row r="980" spans="4:15" ht="15.75" customHeight="1">
      <c r="D980" s="156"/>
      <c r="E980" s="99"/>
      <c r="G980" s="100"/>
      <c r="O980" s="102"/>
    </row>
    <row r="981" spans="4:15" ht="15.75" customHeight="1">
      <c r="D981" s="156"/>
      <c r="E981" s="99"/>
      <c r="G981" s="100"/>
      <c r="O981" s="102"/>
    </row>
    <row r="982" spans="4:15" ht="15.75" customHeight="1">
      <c r="D982" s="156"/>
      <c r="E982" s="99"/>
      <c r="G982" s="100"/>
      <c r="O982" s="102"/>
    </row>
    <row r="983" spans="4:15" ht="15.75" customHeight="1">
      <c r="D983" s="156"/>
      <c r="E983" s="99"/>
      <c r="G983" s="100"/>
      <c r="O983" s="102"/>
    </row>
    <row r="984" spans="4:15" ht="15.75" customHeight="1">
      <c r="D984" s="156"/>
      <c r="E984" s="99"/>
      <c r="G984" s="100"/>
      <c r="O984" s="102"/>
    </row>
    <row r="985" spans="4:15" ht="15.75" customHeight="1">
      <c r="D985" s="156"/>
      <c r="E985" s="99"/>
      <c r="G985" s="100"/>
      <c r="O985" s="102"/>
    </row>
    <row r="986" spans="4:15" ht="15.75" customHeight="1">
      <c r="D986" s="156"/>
      <c r="E986" s="99"/>
      <c r="G986" s="100"/>
      <c r="O986" s="102"/>
    </row>
    <row r="987" spans="4:15" ht="15.75" customHeight="1">
      <c r="D987" s="156"/>
      <c r="E987" s="99"/>
      <c r="G987" s="100"/>
      <c r="O987" s="102"/>
    </row>
    <row r="988" spans="4:15" ht="15.75" customHeight="1">
      <c r="D988" s="156"/>
      <c r="E988" s="99"/>
      <c r="G988" s="100"/>
      <c r="O988" s="102"/>
    </row>
    <row r="989" spans="4:15" ht="15.75" customHeight="1">
      <c r="D989" s="156"/>
      <c r="E989" s="99"/>
      <c r="G989" s="100"/>
      <c r="O989" s="102"/>
    </row>
    <row r="990" spans="4:15" ht="15.75" customHeight="1">
      <c r="D990" s="156"/>
      <c r="E990" s="99"/>
      <c r="G990" s="100"/>
      <c r="O990" s="102"/>
    </row>
    <row r="991" spans="4:15" ht="15.75" customHeight="1">
      <c r="D991" s="156"/>
      <c r="E991" s="99"/>
      <c r="G991" s="100"/>
      <c r="O991" s="102"/>
    </row>
    <row r="992" spans="4:15" ht="15.75" customHeight="1">
      <c r="D992" s="156"/>
      <c r="E992" s="99"/>
      <c r="G992" s="100"/>
      <c r="O992" s="102"/>
    </row>
    <row r="993" spans="4:15" ht="15.75" customHeight="1">
      <c r="D993" s="156"/>
      <c r="E993" s="99"/>
      <c r="G993" s="100"/>
      <c r="O993" s="102"/>
    </row>
    <row r="994" spans="4:15" ht="15.75" customHeight="1">
      <c r="D994" s="156"/>
      <c r="E994" s="99"/>
      <c r="G994" s="100"/>
      <c r="O994" s="102"/>
    </row>
    <row r="995" spans="4:15" ht="15.75" customHeight="1">
      <c r="D995" s="156"/>
      <c r="E995" s="99"/>
      <c r="G995" s="100"/>
      <c r="O995" s="102"/>
    </row>
    <row r="996" spans="4:15" ht="15.75" customHeight="1">
      <c r="D996" s="156"/>
      <c r="E996" s="99"/>
      <c r="G996" s="100"/>
      <c r="O996" s="102"/>
    </row>
    <row r="997" spans="4:15" ht="15.75" customHeight="1">
      <c r="D997" s="156"/>
      <c r="E997" s="99"/>
      <c r="G997" s="100"/>
      <c r="O997" s="102"/>
    </row>
    <row r="998" spans="4:15" ht="15.75" customHeight="1">
      <c r="D998" s="156"/>
      <c r="E998" s="99"/>
      <c r="G998" s="100"/>
      <c r="O998" s="102"/>
    </row>
    <row r="999" spans="4:15" ht="15.75" customHeight="1">
      <c r="D999" s="156"/>
      <c r="E999" s="99"/>
      <c r="G999" s="100"/>
      <c r="O999" s="102"/>
    </row>
    <row r="1000" spans="4:15" ht="15.75" customHeight="1">
      <c r="D1000" s="156"/>
      <c r="E1000" s="99"/>
      <c r="G1000" s="100"/>
      <c r="O1000" s="102"/>
    </row>
    <row r="1001" spans="4:15" ht="15.75" customHeight="1">
      <c r="D1001" s="156"/>
      <c r="E1001" s="99"/>
      <c r="G1001" s="100"/>
      <c r="O1001" s="102"/>
    </row>
    <row r="1002" spans="4:15" ht="15.75" customHeight="1">
      <c r="D1002" s="156"/>
      <c r="E1002" s="99"/>
      <c r="G1002" s="100"/>
      <c r="O1002" s="102"/>
    </row>
    <row r="1003" spans="4:15" ht="15.75" customHeight="1">
      <c r="D1003" s="156"/>
      <c r="E1003" s="99"/>
      <c r="G1003" s="100"/>
      <c r="O1003" s="102"/>
    </row>
    <row r="1004" spans="4:15" ht="15.75" customHeight="1">
      <c r="D1004" s="156"/>
      <c r="E1004" s="99"/>
      <c r="G1004" s="100"/>
      <c r="O1004" s="102"/>
    </row>
    <row r="1005" spans="4:15" ht="15.75" customHeight="1">
      <c r="D1005" s="156"/>
      <c r="E1005" s="99"/>
      <c r="G1005" s="100"/>
      <c r="O1005" s="102"/>
    </row>
    <row r="1006" spans="4:15" ht="15.75" customHeight="1">
      <c r="D1006" s="156"/>
      <c r="E1006" s="99"/>
      <c r="G1006" s="100"/>
      <c r="O1006" s="102"/>
    </row>
    <row r="1007" spans="4:15" ht="15.75" customHeight="1">
      <c r="D1007" s="156"/>
      <c r="E1007" s="99"/>
      <c r="G1007" s="100"/>
      <c r="O1007" s="102"/>
    </row>
    <row r="1008" spans="4:15" ht="15.75" customHeight="1">
      <c r="D1008" s="156"/>
      <c r="E1008" s="99"/>
      <c r="G1008" s="100"/>
      <c r="O1008" s="102"/>
    </row>
    <row r="1009" spans="4:15" ht="15.75" customHeight="1">
      <c r="D1009" s="156"/>
      <c r="E1009" s="99"/>
      <c r="G1009" s="100"/>
      <c r="O1009" s="102"/>
    </row>
    <row r="1010" spans="4:15" ht="15.75" customHeight="1">
      <c r="D1010" s="156"/>
      <c r="E1010" s="99"/>
      <c r="G1010" s="100"/>
      <c r="O1010" s="102"/>
    </row>
    <row r="1011" spans="4:15" ht="15.75" customHeight="1">
      <c r="D1011" s="156"/>
      <c r="E1011" s="99"/>
      <c r="G1011" s="100"/>
      <c r="O1011" s="102"/>
    </row>
    <row r="1012" spans="4:15" ht="15.75" customHeight="1">
      <c r="D1012" s="156"/>
      <c r="E1012" s="99"/>
      <c r="G1012" s="100"/>
      <c r="O1012" s="102"/>
    </row>
    <row r="1013" spans="4:15" ht="15.75" customHeight="1">
      <c r="D1013" s="156"/>
      <c r="E1013" s="99"/>
      <c r="G1013" s="100"/>
      <c r="O1013" s="102"/>
    </row>
    <row r="1014" spans="4:15" ht="15.75" customHeight="1">
      <c r="D1014" s="156"/>
      <c r="E1014" s="99"/>
      <c r="G1014" s="100"/>
      <c r="O1014" s="102"/>
    </row>
    <row r="1015" spans="4:15" ht="15.75" customHeight="1">
      <c r="D1015" s="156"/>
      <c r="E1015" s="99"/>
      <c r="G1015" s="100"/>
      <c r="O1015" s="102"/>
    </row>
    <row r="1016" spans="4:15" ht="15.75" customHeight="1">
      <c r="D1016" s="156"/>
      <c r="E1016" s="99"/>
      <c r="G1016" s="100"/>
      <c r="O1016" s="102"/>
    </row>
    <row r="1017" spans="4:15" ht="15.75" customHeight="1">
      <c r="D1017" s="156"/>
      <c r="E1017" s="99"/>
      <c r="G1017" s="100"/>
      <c r="O1017" s="102"/>
    </row>
    <row r="1018" spans="4:15" ht="15.75" customHeight="1">
      <c r="D1018" s="156"/>
      <c r="E1018" s="99"/>
      <c r="G1018" s="100"/>
      <c r="O1018" s="102"/>
    </row>
    <row r="1019" spans="4:15" ht="15.75" customHeight="1">
      <c r="D1019" s="156"/>
      <c r="E1019" s="99"/>
      <c r="G1019" s="100"/>
      <c r="O1019" s="102"/>
    </row>
    <row r="1020" spans="4:15" ht="15.75" customHeight="1">
      <c r="D1020" s="156"/>
      <c r="E1020" s="99"/>
      <c r="G1020" s="100"/>
      <c r="O1020" s="102"/>
    </row>
  </sheetData>
  <dataValidations count="5">
    <dataValidation type="list" allowBlank="1" showErrorMessage="1" sqref="C2:C235">
      <formula1>"2024-SCJ4Z8,2024-11TSCR,2024-26JX8P,2024-50GD94,2024-386NSZ,2024-HJ7QCL,2024-RQFJTX,2024-GG2M9Z,2024-JTNL52,2024-4CSX6G,2024-Z57K3W,2024-W881L8,2024-WGP647,2024-1MLW40,2024-444CS3,2024-6MXJLC,2024-HKKXK4,2024-03MP4R,2024-R4MHFP,2024-01V1G2,2024-193QN6,202"&amp;"4-05N7KK,2024-ZX41KN,2024-K664GL,2024-98CF9H,2024-GHXCTF,2024-TGRHG4"</formula1>
    </dataValidation>
    <dataValidation type="list" allowBlank="1" showErrorMessage="1" sqref="B2:B235">
      <formula1>"GEAF,NUINF,GA,GRH,GAE,ASCOM,UNAC,GECIT,GEP,SUBPI"</formula1>
    </dataValidation>
    <dataValidation type="list" allowBlank="1" showErrorMessage="1" sqref="O2:O235">
      <formula1>"Rita de Cássia Alvarenga Siqueira,Edineia Dal Col"</formula1>
    </dataValidation>
    <dataValidation type="list" allowBlank="1" showErrorMessage="1" sqref="J2:J235">
      <formula1>"Em andamento,Prorrogada,Nova"</formula1>
    </dataValidation>
    <dataValidation type="list" allowBlank="1" showErrorMessage="1" sqref="A2:A235">
      <formula1>"001,002,003,004,005,006,007,008,009,010,011,012,013,014,015,016,017,018,019,020,021,022,023,024,025,026,027,028,029,030,031,032,033,034,035,036,037,038,039,040,041,042,043,044,045,046,047,048,049,050,051,052,053,054,055,056,057,058,059,060,061,062,063,064"&amp;",065,066,067,068,069,070,071,072,073,074,075,076,077,078,079,080,081,082,083,084,085,086,087,088,089,090,091,092,093,094,095,096,097,098,099,100,101,102,103,104,105,106,107,108,109,110,111,112,113,114,115,116,117,118,119,120,121,122,123,124,125,126,127,12"&amp;"8,129,130,131,132,133,134,135,136,137,138,139,140,141,142,143,144,145,146,147,148,149,150,151,152,153,154,155,156,157,158,159,160,161,162,163,164,165,166,167,168,169,170,171,172,173,174,175,176,177,178,179,180,181,182,183,184,185,186,187,188,189,190,191,1"&amp;"92,193,194,195,196,197,198,199,200,201,202,203,204,205,206,207,208,209,210,211,212,213,214,215,216,217,218,219,220,221,222,223,224,225,226,227,228,229,230,231,232,233,234,235,236,237"</formula1>
    </dataValidation>
  </dataValidations>
  <pageMargins left="0.511811024" right="0.511811024" top="0.78740157499999996" bottom="0.78740157499999996" header="0" footer="0"/>
  <pageSetup paperSize="9" orientation="portrait"/>
  <legacy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H271"/>
  <sheetViews>
    <sheetView workbookViewId="0"/>
  </sheetViews>
  <sheetFormatPr defaultColWidth="14.42578125" defaultRowHeight="15" customHeight="1"/>
  <cols>
    <col min="1" max="1" width="42.7109375" customWidth="1"/>
    <col min="2" max="3" width="45.140625" customWidth="1"/>
    <col min="4" max="4" width="57.28515625" customWidth="1"/>
    <col min="5" max="5" width="44.28515625" customWidth="1"/>
    <col min="6" max="6" width="34.85546875" customWidth="1"/>
    <col min="7" max="7" width="41.7109375" customWidth="1"/>
    <col min="8" max="8" width="25.85546875" customWidth="1"/>
  </cols>
  <sheetData>
    <row r="1" spans="1:8">
      <c r="A1" s="158" t="str">
        <f>IF('PCA - SECTI'!J3="","",IF('PCA - SECTI'!J3="Prorrogada","Renovação Contratual (contrato já existente)",IF('PCA - SECTI'!J3="Em andamento","Despesa já contratada","")))</f>
        <v/>
      </c>
      <c r="B1" s="159" t="str">
        <f>IF('PCA - SECTI'!J3="","",IF(OR('PCA - SECTI'!J3="Prorrogada",'PCA - SECTI'!J3="Em andamento"),"","Licitação com Ata de Registro de Preços - ARP"))</f>
        <v>Licitação com Ata de Registro de Preços - ARP</v>
      </c>
      <c r="C1" s="159" t="str">
        <f>IF('PCA - SECTI'!J3="","",IF(OR('PCA - SECTI'!J3="Prorrogada",'PCA - SECTI'!J3="Em andamento"),"","Licitação sem Ata de Registro de Preços - ARP"))</f>
        <v>Licitação sem Ata de Registro de Preços - ARP</v>
      </c>
      <c r="D1" s="159" t="str">
        <f>IF('PCA - SECTI'!J3="","",IF(OR('PCA - SECTI'!J3="Prorrogada",'PCA - SECTI'!J3="Em andamento"),"","Contratação Direta (Inexigibilidade ou Dispensa de licitação)"))</f>
        <v>Contratação Direta (Inexigibilidade ou Dispensa de licitação)</v>
      </c>
      <c r="E1" s="159" t="str">
        <f>IF('PCA - SECTI'!J3="","",IF(OR('PCA - SECTI'!J3="Prorrogada",'PCA - SECTI'!J3="Em andamento"),"","Utilização de Ata de Registro de Preços - ARP"))</f>
        <v>Utilização de Ata de Registro de Preços - ARP</v>
      </c>
      <c r="F1" s="159" t="str">
        <f>IF('PCA - SECTI'!J3="","",IF(OR('PCA - SECTI'!J3="Prorrogada",'PCA - SECTI'!J3="Em andamento"),"","Licitação Internacional conforme regras do Acordo de Empréstimo com o Bando Mundial"))</f>
        <v>Licitação Internacional conforme regras do Acordo de Empréstimo com o Bando Mundial</v>
      </c>
      <c r="G1" s="159" t="str">
        <f>IF('PCA - SECTI'!J3="","",IF(OR('PCA - SECTI'!J3="Prorrogada",'PCA - SECTI'!J3="Em andamento"),"","Descentralização de Crédito"))</f>
        <v>Descentralização de Crédito</v>
      </c>
      <c r="H1" s="159" t="str">
        <f>IF('PCA - SECTI'!J3="","",IF(OR('PCA - SECTI'!J3="Prorrogada",'PCA - SECTI'!J3="Em andamento"),"","Repasse Financeiro"))</f>
        <v>Repasse Financeiro</v>
      </c>
    </row>
    <row r="2" spans="1:8">
      <c r="A2" s="158" t="str">
        <f>IF('PCA - SECTI'!J4="","",IF('PCA - SECTI'!J4="Prorrogada","Renovação Contratual (contrato já existente)",IF('PCA - SECTI'!J4="Em andamento","Despesa já contratada","")))</f>
        <v/>
      </c>
      <c r="B2" s="159" t="str">
        <f>IF('PCA - SECTI'!J4="","",IF(OR('PCA - SECTI'!J4="Prorrogada",'PCA - SECTI'!J4="Em andamento"),"","Licitação com Ata de Registro de Preços - ARP"))</f>
        <v>Licitação com Ata de Registro de Preços - ARP</v>
      </c>
      <c r="C2" s="159" t="str">
        <f>IF('PCA - SECTI'!J4="","",IF(OR('PCA - SECTI'!J4="Prorrogada",'PCA - SECTI'!J4="Em andamento"),"","Licitação sem Ata de Registro de Preços - ARP"))</f>
        <v>Licitação sem Ata de Registro de Preços - ARP</v>
      </c>
      <c r="D2" s="159" t="str">
        <f>IF('PCA - SECTI'!J4="","",IF(OR('PCA - SECTI'!J4="Prorrogada",'PCA - SECTI'!J4="Em andamento"),"","Contratação Direta (Inexigibilidade ou Dispensa de licitação)"))</f>
        <v>Contratação Direta (Inexigibilidade ou Dispensa de licitação)</v>
      </c>
      <c r="E2" s="159" t="str">
        <f>IF('PCA - SECTI'!J4="","",IF(OR('PCA - SECTI'!J4="Prorrogada",'PCA - SECTI'!J4="Em andamento"),"","Utilização de Ata de Registro de Preços - ARP"))</f>
        <v>Utilização de Ata de Registro de Preços - ARP</v>
      </c>
      <c r="F2" s="159" t="str">
        <f>IF('PCA - SECTI'!J4="","",IF(OR('PCA - SECTI'!J4="Prorrogada",'PCA - SECTI'!J4="Em andamento"),"","Licitação Internacional conforme regras do Acordo de Empréstimo com o Bando Mundial"))</f>
        <v>Licitação Internacional conforme regras do Acordo de Empréstimo com o Bando Mundial</v>
      </c>
      <c r="G2" s="159" t="str">
        <f>IF('PCA - SECTI'!J4="","",IF(OR('PCA - SECTI'!J4="Prorrogada",'PCA - SECTI'!J4="Em andamento"),"","Descentralização de Crédito"))</f>
        <v>Descentralização de Crédito</v>
      </c>
      <c r="H2" s="159" t="str">
        <f>IF('PCA - SECTI'!J4="","",IF(OR('PCA - SECTI'!J4="Prorrogada",'PCA - SECTI'!J4="Em andamento"),"","Repasse Financeiro"))</f>
        <v>Repasse Financeiro</v>
      </c>
    </row>
    <row r="3" spans="1:8">
      <c r="A3" s="158" t="str">
        <f>IF('PCA - SECTI'!J5="","",IF('PCA - SECTI'!J5="Prorrogada","Renovação Contratual (contrato já existente)",IF('PCA - SECTI'!J5="Em andamento","Despesa já contratada","")))</f>
        <v/>
      </c>
      <c r="B3" s="159" t="str">
        <f>IF('PCA - SECTI'!J5="","",IF(OR('PCA - SECTI'!J5="Prorrogada",'PCA - SECTI'!J5="Em andamento"),"","Licitação com Ata de Registro de Preços - ARP"))</f>
        <v>Licitação com Ata de Registro de Preços - ARP</v>
      </c>
      <c r="C3" s="159" t="str">
        <f>IF('PCA - SECTI'!J5="","",IF(OR('PCA - SECTI'!J5="Prorrogada",'PCA - SECTI'!J5="Em andamento"),"","Licitação sem Ata de Registro de Preços - ARP"))</f>
        <v>Licitação sem Ata de Registro de Preços - ARP</v>
      </c>
      <c r="D3" s="159" t="str">
        <f>IF('PCA - SECTI'!J5="","",IF(OR('PCA - SECTI'!J5="Prorrogada",'PCA - SECTI'!J5="Em andamento"),"","Contratação Direta (Inexigibilidade ou Dispensa de licitação)"))</f>
        <v>Contratação Direta (Inexigibilidade ou Dispensa de licitação)</v>
      </c>
      <c r="E3" s="159" t="str">
        <f>IF('PCA - SECTI'!J5="","",IF(OR('PCA - SECTI'!J5="Prorrogada",'PCA - SECTI'!J5="Em andamento"),"","Utilização de Ata de Registro de Preços - ARP"))</f>
        <v>Utilização de Ata de Registro de Preços - ARP</v>
      </c>
      <c r="F3" s="159" t="str">
        <f>IF('PCA - SECTI'!J5="","",IF(OR('PCA - SECTI'!J5="Prorrogada",'PCA - SECTI'!J5="Em andamento"),"","Licitação Internacional conforme regras do Acordo de Empréstimo com o Bando Mundial"))</f>
        <v>Licitação Internacional conforme regras do Acordo de Empréstimo com o Bando Mundial</v>
      </c>
      <c r="G3" s="159" t="str">
        <f>IF('PCA - SECTI'!J5="","",IF(OR('PCA - SECTI'!J5="Prorrogada",'PCA - SECTI'!J5="Em andamento"),"","Descentralização de Crédito"))</f>
        <v>Descentralização de Crédito</v>
      </c>
      <c r="H3" s="159" t="str">
        <f>IF('PCA - SECTI'!J5="","",IF(OR('PCA - SECTI'!J5="Prorrogada",'PCA - SECTI'!J5="Em andamento"),"","Repasse Financeiro"))</f>
        <v>Repasse Financeiro</v>
      </c>
    </row>
    <row r="4" spans="1:8">
      <c r="A4" s="158" t="str">
        <f>IF('PCA - SECTI'!J6="","",IF('PCA - SECTI'!J6="Prorrogada","Renovação Contratual (contrato já existente)",IF('PCA - SECTI'!J6="Em andamento","Despesa já contratada","")))</f>
        <v/>
      </c>
      <c r="B4" s="159" t="str">
        <f>IF('PCA - SECTI'!J6="","",IF(OR('PCA - SECTI'!J6="Prorrogada",'PCA - SECTI'!J6="Em andamento"),"","Licitação com Ata de Registro de Preços - ARP"))</f>
        <v>Licitação com Ata de Registro de Preços - ARP</v>
      </c>
      <c r="C4" s="159" t="str">
        <f>IF('PCA - SECTI'!J6="","",IF(OR('PCA - SECTI'!J6="Prorrogada",'PCA - SECTI'!J6="Em andamento"),"","Licitação sem Ata de Registro de Preços - ARP"))</f>
        <v>Licitação sem Ata de Registro de Preços - ARP</v>
      </c>
      <c r="D4" s="159" t="str">
        <f>IF('PCA - SECTI'!J6="","",IF(OR('PCA - SECTI'!J6="Prorrogada",'PCA - SECTI'!J6="Em andamento"),"","Contratação Direta (Inexigibilidade ou Dispensa de licitação)"))</f>
        <v>Contratação Direta (Inexigibilidade ou Dispensa de licitação)</v>
      </c>
      <c r="E4" s="159" t="str">
        <f>IF('PCA - SECTI'!J6="","",IF(OR('PCA - SECTI'!J6="Prorrogada",'PCA - SECTI'!J6="Em andamento"),"","Utilização de Ata de Registro de Preços - ARP"))</f>
        <v>Utilização de Ata de Registro de Preços - ARP</v>
      </c>
      <c r="F4" s="159" t="str">
        <f>IF('PCA - SECTI'!J6="","",IF(OR('PCA - SECTI'!J6="Prorrogada",'PCA - SECTI'!J6="Em andamento"),"","Licitação Internacional conforme regras do Acordo de Empréstimo com o Bando Mundial"))</f>
        <v>Licitação Internacional conforme regras do Acordo de Empréstimo com o Bando Mundial</v>
      </c>
      <c r="G4" s="159" t="str">
        <f>IF('PCA - SECTI'!J6="","",IF(OR('PCA - SECTI'!J6="Prorrogada",'PCA - SECTI'!J6="Em andamento"),"","Descentralização de Crédito"))</f>
        <v>Descentralização de Crédito</v>
      </c>
      <c r="H4" s="159" t="str">
        <f>IF('PCA - SECTI'!J6="","",IF(OR('PCA - SECTI'!J6="Prorrogada",'PCA - SECTI'!J6="Em andamento"),"","Repasse Financeiro"))</f>
        <v>Repasse Financeiro</v>
      </c>
    </row>
    <row r="5" spans="1:8">
      <c r="A5" s="158" t="str">
        <f>IF('PCA - SECTI'!J7="","",IF('PCA - SECTI'!J7="Prorrogada","Renovação Contratual (contrato já existente)",IF('PCA - SECTI'!J7="Em andamento","Despesa já contratada","")))</f>
        <v/>
      </c>
      <c r="B5" s="159" t="str">
        <f>IF('PCA - SECTI'!J7="","",IF(OR('PCA - SECTI'!J7="Prorrogada",'PCA - SECTI'!J7="Em andamento"),"","Licitação com Ata de Registro de Preços - ARP"))</f>
        <v>Licitação com Ata de Registro de Preços - ARP</v>
      </c>
      <c r="C5" s="159" t="str">
        <f>IF('PCA - SECTI'!J7="","",IF(OR('PCA - SECTI'!J7="Prorrogada",'PCA - SECTI'!J7="Em andamento"),"","Licitação sem Ata de Registro de Preços - ARP"))</f>
        <v>Licitação sem Ata de Registro de Preços - ARP</v>
      </c>
      <c r="D5" s="159" t="str">
        <f>IF('PCA - SECTI'!J7="","",IF(OR('PCA - SECTI'!J7="Prorrogada",'PCA - SECTI'!J7="Em andamento"),"","Contratação Direta (Inexigibilidade ou Dispensa de licitação)"))</f>
        <v>Contratação Direta (Inexigibilidade ou Dispensa de licitação)</v>
      </c>
      <c r="E5" s="159" t="str">
        <f>IF('PCA - SECTI'!J7="","",IF(OR('PCA - SECTI'!J7="Prorrogada",'PCA - SECTI'!J7="Em andamento"),"","Utilização de Ata de Registro de Preços - ARP"))</f>
        <v>Utilização de Ata de Registro de Preços - ARP</v>
      </c>
      <c r="F5" s="159" t="str">
        <f>IF('PCA - SECTI'!J7="","",IF(OR('PCA - SECTI'!J7="Prorrogada",'PCA - SECTI'!J7="Em andamento"),"","Licitação Internacional conforme regras do Acordo de Empréstimo com o Bando Mundial"))</f>
        <v>Licitação Internacional conforme regras do Acordo de Empréstimo com o Bando Mundial</v>
      </c>
      <c r="G5" s="159" t="str">
        <f>IF('PCA - SECTI'!J7="","",IF(OR('PCA - SECTI'!J7="Prorrogada",'PCA - SECTI'!J7="Em andamento"),"","Descentralização de Crédito"))</f>
        <v>Descentralização de Crédito</v>
      </c>
      <c r="H5" s="159" t="str">
        <f>IF('PCA - SECTI'!J7="","",IF(OR('PCA - SECTI'!J7="Prorrogada",'PCA - SECTI'!J7="Em andamento"),"","Repasse Financeiro"))</f>
        <v>Repasse Financeiro</v>
      </c>
    </row>
    <row r="6" spans="1:8">
      <c r="A6" s="158" t="str">
        <f>IF('PCA - SECTI'!J8="","",IF('PCA - SECTI'!J8="Prorrogada","Renovação Contratual (contrato já existente)",IF('PCA - SECTI'!J8="Em andamento","Despesa já contratada","")))</f>
        <v/>
      </c>
      <c r="B6" s="159" t="str">
        <f>IF('PCA - SECTI'!J8="","",IF(OR('PCA - SECTI'!J8="Prorrogada",'PCA - SECTI'!J8="Em andamento"),"","Licitação com Ata de Registro de Preços - ARP"))</f>
        <v>Licitação com Ata de Registro de Preços - ARP</v>
      </c>
      <c r="C6" s="159" t="str">
        <f>IF('PCA - SECTI'!J8="","",IF(OR('PCA - SECTI'!J8="Prorrogada",'PCA - SECTI'!J8="Em andamento"),"","Licitação sem Ata de Registro de Preços - ARP"))</f>
        <v>Licitação sem Ata de Registro de Preços - ARP</v>
      </c>
      <c r="D6" s="159" t="str">
        <f>IF('PCA - SECTI'!J8="","",IF(OR('PCA - SECTI'!J8="Prorrogada",'PCA - SECTI'!J8="Em andamento"),"","Contratação Direta (Inexigibilidade ou Dispensa de licitação)"))</f>
        <v>Contratação Direta (Inexigibilidade ou Dispensa de licitação)</v>
      </c>
      <c r="E6" s="159" t="str">
        <f>IF('PCA - SECTI'!J8="","",IF(OR('PCA - SECTI'!J8="Prorrogada",'PCA - SECTI'!J8="Em andamento"),"","Utilização de Ata de Registro de Preços - ARP"))</f>
        <v>Utilização de Ata de Registro de Preços - ARP</v>
      </c>
      <c r="F6" s="159" t="str">
        <f>IF('PCA - SECTI'!J8="","",IF(OR('PCA - SECTI'!J8="Prorrogada",'PCA - SECTI'!J8="Em andamento"),"","Licitação Internacional conforme regras do Acordo de Empréstimo com o Bando Mundial"))</f>
        <v>Licitação Internacional conforme regras do Acordo de Empréstimo com o Bando Mundial</v>
      </c>
      <c r="G6" s="159" t="str">
        <f>IF('PCA - SECTI'!J8="","",IF(OR('PCA - SECTI'!J8="Prorrogada",'PCA - SECTI'!J8="Em andamento"),"","Descentralização de Crédito"))</f>
        <v>Descentralização de Crédito</v>
      </c>
      <c r="H6" s="159" t="str">
        <f>IF('PCA - SECTI'!J8="","",IF(OR('PCA - SECTI'!J8="Prorrogada",'PCA - SECTI'!J8="Em andamento"),"","Repasse Financeiro"))</f>
        <v>Repasse Financeiro</v>
      </c>
    </row>
    <row r="7" spans="1:8">
      <c r="A7" s="158" t="str">
        <f>IF('PCA - SECTI'!J9="","",IF('PCA - SECTI'!J9="Prorrogada","Renovação Contratual (contrato já existente)",IF('PCA - SECTI'!J9="Em andamento","Despesa já contratada","")))</f>
        <v/>
      </c>
      <c r="B7" s="159" t="str">
        <f>IF('PCA - SECTI'!J9="","",IF(OR('PCA - SECTI'!J9="Prorrogada",'PCA - SECTI'!J9="Em andamento"),"","Licitação com Ata de Registro de Preços - ARP"))</f>
        <v>Licitação com Ata de Registro de Preços - ARP</v>
      </c>
      <c r="C7" s="159" t="str">
        <f>IF('PCA - SECTI'!J9="","",IF(OR('PCA - SECTI'!J9="Prorrogada",'PCA - SECTI'!J9="Em andamento"),"","Licitação sem Ata de Registro de Preços - ARP"))</f>
        <v>Licitação sem Ata de Registro de Preços - ARP</v>
      </c>
      <c r="D7" s="159" t="str">
        <f>IF('PCA - SECTI'!J9="","",IF(OR('PCA - SECTI'!J9="Prorrogada",'PCA - SECTI'!J9="Em andamento"),"","Contratação Direta (Inexigibilidade ou Dispensa de licitação)"))</f>
        <v>Contratação Direta (Inexigibilidade ou Dispensa de licitação)</v>
      </c>
      <c r="E7" s="159" t="str">
        <f>IF('PCA - SECTI'!J9="","",IF(OR('PCA - SECTI'!J9="Prorrogada",'PCA - SECTI'!J9="Em andamento"),"","Utilização de Ata de Registro de Preços - ARP"))</f>
        <v>Utilização de Ata de Registro de Preços - ARP</v>
      </c>
      <c r="F7" s="159" t="str">
        <f>IF('PCA - SECTI'!J9="","",IF(OR('PCA - SECTI'!J9="Prorrogada",'PCA - SECTI'!J9="Em andamento"),"","Licitação Internacional conforme regras do Acordo de Empréstimo com o Bando Mundial"))</f>
        <v>Licitação Internacional conforme regras do Acordo de Empréstimo com o Bando Mundial</v>
      </c>
      <c r="G7" s="159" t="str">
        <f>IF('PCA - SECTI'!J9="","",IF(OR('PCA - SECTI'!J9="Prorrogada",'PCA - SECTI'!J9="Em andamento"),"","Descentralização de Crédito"))</f>
        <v>Descentralização de Crédito</v>
      </c>
      <c r="H7" s="159" t="str">
        <f>IF('PCA - SECTI'!J9="","",IF(OR('PCA - SECTI'!J9="Prorrogada",'PCA - SECTI'!J9="Em andamento"),"","Repasse Financeiro"))</f>
        <v>Repasse Financeiro</v>
      </c>
    </row>
    <row r="8" spans="1:8">
      <c r="A8" s="158" t="str">
        <f>IF('PCA - SECTI'!J10="","",IF('PCA - SECTI'!J10="Prorrogada","Renovação Contratual (contrato já existente)",IF('PCA - SECTI'!J10="Em andamento","Despesa já contratada","")))</f>
        <v/>
      </c>
      <c r="B8" s="159" t="str">
        <f>IF('PCA - SECTI'!J10="","",IF(OR('PCA - SECTI'!J10="Prorrogada",'PCA - SECTI'!J10="Em andamento"),"","Licitação com Ata de Registro de Preços - ARP"))</f>
        <v>Licitação com Ata de Registro de Preços - ARP</v>
      </c>
      <c r="C8" s="159" t="str">
        <f>IF('PCA - SECTI'!J10="","",IF(OR('PCA - SECTI'!J10="Prorrogada",'PCA - SECTI'!J10="Em andamento"),"","Licitação sem Ata de Registro de Preços - ARP"))</f>
        <v>Licitação sem Ata de Registro de Preços - ARP</v>
      </c>
      <c r="D8" s="159" t="str">
        <f>IF('PCA - SECTI'!J10="","",IF(OR('PCA - SECTI'!J10="Prorrogada",'PCA - SECTI'!J10="Em andamento"),"","Contratação Direta (Inexigibilidade ou Dispensa de licitação)"))</f>
        <v>Contratação Direta (Inexigibilidade ou Dispensa de licitação)</v>
      </c>
      <c r="E8" s="159" t="str">
        <f>IF('PCA - SECTI'!J10="","",IF(OR('PCA - SECTI'!J10="Prorrogada",'PCA - SECTI'!J10="Em andamento"),"","Utilização de Ata de Registro de Preços - ARP"))</f>
        <v>Utilização de Ata de Registro de Preços - ARP</v>
      </c>
      <c r="F8" s="159" t="str">
        <f>IF('PCA - SECTI'!J10="","",IF(OR('PCA - SECTI'!J10="Prorrogada",'PCA - SECTI'!J10="Em andamento"),"","Licitação Internacional conforme regras do Acordo de Empréstimo com o Bando Mundial"))</f>
        <v>Licitação Internacional conforme regras do Acordo de Empréstimo com o Bando Mundial</v>
      </c>
      <c r="G8" s="159" t="str">
        <f>IF('PCA - SECTI'!J10="","",IF(OR('PCA - SECTI'!J10="Prorrogada",'PCA - SECTI'!J10="Em andamento"),"","Descentralização de Crédito"))</f>
        <v>Descentralização de Crédito</v>
      </c>
      <c r="H8" s="159" t="str">
        <f>IF('PCA - SECTI'!J10="","",IF(OR('PCA - SECTI'!J10="Prorrogada",'PCA - SECTI'!J10="Em andamento"),"","Repasse Financeiro"))</f>
        <v>Repasse Financeiro</v>
      </c>
    </row>
    <row r="9" spans="1:8">
      <c r="A9" s="158" t="str">
        <f>IF('PCA - SECTI'!J11="","",IF('PCA - SECTI'!J11="Prorrogada","Renovação Contratual (contrato já existente)",IF('PCA - SECTI'!J11="Em andamento","Despesa já contratada","")))</f>
        <v/>
      </c>
      <c r="B9" s="159" t="str">
        <f>IF('PCA - SECTI'!J11="","",IF(OR('PCA - SECTI'!J11="Prorrogada",'PCA - SECTI'!J11="Em andamento"),"","Licitação com Ata de Registro de Preços - ARP"))</f>
        <v>Licitação com Ata de Registro de Preços - ARP</v>
      </c>
      <c r="C9" s="159" t="str">
        <f>IF('PCA - SECTI'!J11="","",IF(OR('PCA - SECTI'!J11="Prorrogada",'PCA - SECTI'!J11="Em andamento"),"","Licitação sem Ata de Registro de Preços - ARP"))</f>
        <v>Licitação sem Ata de Registro de Preços - ARP</v>
      </c>
      <c r="D9" s="159" t="str">
        <f>IF('PCA - SECTI'!J11="","",IF(OR('PCA - SECTI'!J11="Prorrogada",'PCA - SECTI'!J11="Em andamento"),"","Contratação Direta (Inexigibilidade ou Dispensa de licitação)"))</f>
        <v>Contratação Direta (Inexigibilidade ou Dispensa de licitação)</v>
      </c>
      <c r="E9" s="159" t="str">
        <f>IF('PCA - SECTI'!J11="","",IF(OR('PCA - SECTI'!J11="Prorrogada",'PCA - SECTI'!J11="Em andamento"),"","Utilização de Ata de Registro de Preços - ARP"))</f>
        <v>Utilização de Ata de Registro de Preços - ARP</v>
      </c>
      <c r="F9" s="159" t="str">
        <f>IF('PCA - SECTI'!J11="","",IF(OR('PCA - SECTI'!J11="Prorrogada",'PCA - SECTI'!J11="Em andamento"),"","Licitação Internacional conforme regras do Acordo de Empréstimo com o Bando Mundial"))</f>
        <v>Licitação Internacional conforme regras do Acordo de Empréstimo com o Bando Mundial</v>
      </c>
      <c r="G9" s="159" t="str">
        <f>IF('PCA - SECTI'!J11="","",IF(OR('PCA - SECTI'!J11="Prorrogada",'PCA - SECTI'!J11="Em andamento"),"","Descentralização de Crédito"))</f>
        <v>Descentralização de Crédito</v>
      </c>
      <c r="H9" s="159" t="str">
        <f>IF('PCA - SECTI'!J11="","",IF(OR('PCA - SECTI'!J11="Prorrogada",'PCA - SECTI'!J11="Em andamento"),"","Repasse Financeiro"))</f>
        <v>Repasse Financeiro</v>
      </c>
    </row>
    <row r="10" spans="1:8">
      <c r="A10" s="158" t="str">
        <f>IF('PCA - SECTI'!J12="","",IF('PCA - SECTI'!J12="Prorrogada","Renovação Contratual (contrato já existente)",IF('PCA - SECTI'!J12="Em andamento","Despesa já contratada","")))</f>
        <v/>
      </c>
      <c r="B10" s="159" t="str">
        <f>IF('PCA - SECTI'!J12="","",IF(OR('PCA - SECTI'!J12="Prorrogada",'PCA - SECTI'!J12="Em andamento"),"","Licitação com Ata de Registro de Preços - ARP"))</f>
        <v>Licitação com Ata de Registro de Preços - ARP</v>
      </c>
      <c r="C10" s="159" t="str">
        <f>IF('PCA - SECTI'!J12="","",IF(OR('PCA - SECTI'!J12="Prorrogada",'PCA - SECTI'!J12="Em andamento"),"","Licitação sem Ata de Registro de Preços - ARP"))</f>
        <v>Licitação sem Ata de Registro de Preços - ARP</v>
      </c>
      <c r="D10" s="159" t="str">
        <f>IF('PCA - SECTI'!J12="","",IF(OR('PCA - SECTI'!J12="Prorrogada",'PCA - SECTI'!J12="Em andamento"),"","Contratação Direta (Inexigibilidade ou Dispensa de licitação)"))</f>
        <v>Contratação Direta (Inexigibilidade ou Dispensa de licitação)</v>
      </c>
      <c r="E10" s="159" t="str">
        <f>IF('PCA - SECTI'!J12="","",IF(OR('PCA - SECTI'!J12="Prorrogada",'PCA - SECTI'!J12="Em andamento"),"","Utilização de Ata de Registro de Preços - ARP"))</f>
        <v>Utilização de Ata de Registro de Preços - ARP</v>
      </c>
      <c r="F10" s="159" t="str">
        <f>IF('PCA - SECTI'!J12="","",IF(OR('PCA - SECTI'!J12="Prorrogada",'PCA - SECTI'!J12="Em andamento"),"","Licitação Internacional conforme regras do Acordo de Empréstimo com o Bando Mundial"))</f>
        <v>Licitação Internacional conforme regras do Acordo de Empréstimo com o Bando Mundial</v>
      </c>
      <c r="G10" s="159" t="str">
        <f>IF('PCA - SECTI'!J12="","",IF(OR('PCA - SECTI'!J12="Prorrogada",'PCA - SECTI'!J12="Em andamento"),"","Descentralização de Crédito"))</f>
        <v>Descentralização de Crédito</v>
      </c>
      <c r="H10" s="159" t="str">
        <f>IF('PCA - SECTI'!J12="","",IF(OR('PCA - SECTI'!J12="Prorrogada",'PCA - SECTI'!J12="Em andamento"),"","Repasse Financeiro"))</f>
        <v>Repasse Financeiro</v>
      </c>
    </row>
    <row r="11" spans="1:8">
      <c r="A11" s="158" t="str">
        <f>IF('PCA - SECTI'!J13="","",IF('PCA - SECTI'!J13="Prorrogada","Renovação Contratual (contrato já existente)",IF('PCA - SECTI'!J13="Em andamento","Despesa já contratada","")))</f>
        <v/>
      </c>
      <c r="B11" s="159" t="str">
        <f>IF('PCA - SECTI'!J13="","",IF(OR('PCA - SECTI'!J13="Prorrogada",'PCA - SECTI'!J13="Em andamento"),"","Licitação com Ata de Registro de Preços - ARP"))</f>
        <v>Licitação com Ata de Registro de Preços - ARP</v>
      </c>
      <c r="C11" s="159" t="str">
        <f>IF('PCA - SECTI'!J13="","",IF(OR('PCA - SECTI'!J13="Prorrogada",'PCA - SECTI'!J13="Em andamento"),"","Licitação sem Ata de Registro de Preços - ARP"))</f>
        <v>Licitação sem Ata de Registro de Preços - ARP</v>
      </c>
      <c r="D11" s="159" t="str">
        <f>IF('PCA - SECTI'!J13="","",IF(OR('PCA - SECTI'!J13="Prorrogada",'PCA - SECTI'!J13="Em andamento"),"","Contratação Direta (Inexigibilidade ou Dispensa de licitação)"))</f>
        <v>Contratação Direta (Inexigibilidade ou Dispensa de licitação)</v>
      </c>
      <c r="E11" s="159" t="str">
        <f>IF('PCA - SECTI'!J13="","",IF(OR('PCA - SECTI'!J13="Prorrogada",'PCA - SECTI'!J13="Em andamento"),"","Utilização de Ata de Registro de Preços - ARP"))</f>
        <v>Utilização de Ata de Registro de Preços - ARP</v>
      </c>
      <c r="F11" s="159" t="str">
        <f>IF('PCA - SECTI'!J13="","",IF(OR('PCA - SECTI'!J13="Prorrogada",'PCA - SECTI'!J13="Em andamento"),"","Licitação Internacional conforme regras do Acordo de Empréstimo com o Bando Mundial"))</f>
        <v>Licitação Internacional conforme regras do Acordo de Empréstimo com o Bando Mundial</v>
      </c>
      <c r="G11" s="159" t="str">
        <f>IF('PCA - SECTI'!J13="","",IF(OR('PCA - SECTI'!J13="Prorrogada",'PCA - SECTI'!J13="Em andamento"),"","Descentralização de Crédito"))</f>
        <v>Descentralização de Crédito</v>
      </c>
      <c r="H11" s="159" t="str">
        <f>IF('PCA - SECTI'!J13="","",IF(OR('PCA - SECTI'!J13="Prorrogada",'PCA - SECTI'!J13="Em andamento"),"","Repasse Financeiro"))</f>
        <v>Repasse Financeiro</v>
      </c>
    </row>
    <row r="12" spans="1:8">
      <c r="A12" s="158" t="str">
        <f>IF('PCA - SECTI'!J14="","",IF('PCA - SECTI'!J14="Prorrogada","Renovação Contratual (contrato já existente)",IF('PCA - SECTI'!J14="Em andamento","Despesa já contratada","")))</f>
        <v/>
      </c>
      <c r="B12" s="159" t="str">
        <f>IF('PCA - SECTI'!J14="","",IF(OR('PCA - SECTI'!J14="Prorrogada",'PCA - SECTI'!J14="Em andamento"),"","Licitação com Ata de Registro de Preços - ARP"))</f>
        <v>Licitação com Ata de Registro de Preços - ARP</v>
      </c>
      <c r="C12" s="159" t="str">
        <f>IF('PCA - SECTI'!J14="","",IF(OR('PCA - SECTI'!J14="Prorrogada",'PCA - SECTI'!J14="Em andamento"),"","Licitação sem Ata de Registro de Preços - ARP"))</f>
        <v>Licitação sem Ata de Registro de Preços - ARP</v>
      </c>
      <c r="D12" s="159" t="str">
        <f>IF('PCA - SECTI'!J14="","",IF(OR('PCA - SECTI'!J14="Prorrogada",'PCA - SECTI'!J14="Em andamento"),"","Contratação Direta (Inexigibilidade ou Dispensa de licitação)"))</f>
        <v>Contratação Direta (Inexigibilidade ou Dispensa de licitação)</v>
      </c>
      <c r="E12" s="159" t="str">
        <f>IF('PCA - SECTI'!J14="","",IF(OR('PCA - SECTI'!J14="Prorrogada",'PCA - SECTI'!J14="Em andamento"),"","Utilização de Ata de Registro de Preços - ARP"))</f>
        <v>Utilização de Ata de Registro de Preços - ARP</v>
      </c>
      <c r="F12" s="159" t="str">
        <f>IF('PCA - SECTI'!J14="","",IF(OR('PCA - SECTI'!J14="Prorrogada",'PCA - SECTI'!J14="Em andamento"),"","Licitação Internacional conforme regras do Acordo de Empréstimo com o Bando Mundial"))</f>
        <v>Licitação Internacional conforme regras do Acordo de Empréstimo com o Bando Mundial</v>
      </c>
      <c r="G12" s="159" t="str">
        <f>IF('PCA - SECTI'!J14="","",IF(OR('PCA - SECTI'!J14="Prorrogada",'PCA - SECTI'!J14="Em andamento"),"","Descentralização de Crédito"))</f>
        <v>Descentralização de Crédito</v>
      </c>
      <c r="H12" s="159" t="str">
        <f>IF('PCA - SECTI'!J14="","",IF(OR('PCA - SECTI'!J14="Prorrogada",'PCA - SECTI'!J14="Em andamento"),"","Repasse Financeiro"))</f>
        <v>Repasse Financeiro</v>
      </c>
    </row>
    <row r="13" spans="1:8">
      <c r="A13" s="158" t="str">
        <f>IF('PCA - SECTI'!J15="","",IF('PCA - SECTI'!J15="Prorrogada","Renovação Contratual (contrato já existente)",IF('PCA - SECTI'!J15="Em andamento","Despesa já contratada","")))</f>
        <v>Renovação Contratual (contrato já existente)</v>
      </c>
      <c r="B13" s="159" t="str">
        <f>IF('PCA - SECTI'!J15="","",IF(OR('PCA - SECTI'!J15="Prorrogada",'PCA - SECTI'!J15="Em andamento"),"","Licitação com Ata de Registro de Preços - ARP"))</f>
        <v/>
      </c>
      <c r="C13" s="159" t="str">
        <f>IF('PCA - SECTI'!J15="","",IF(OR('PCA - SECTI'!J15="Prorrogada",'PCA - SECTI'!J15="Em andamento"),"","Licitação sem Ata de Registro de Preços - ARP"))</f>
        <v/>
      </c>
      <c r="D13" s="159" t="str">
        <f>IF('PCA - SECTI'!J15="","",IF(OR('PCA - SECTI'!J15="Prorrogada",'PCA - SECTI'!J15="Em andamento"),"","Contratação Direta (Inexigibilidade ou Dispensa de licitação)"))</f>
        <v/>
      </c>
      <c r="E13" s="159" t="str">
        <f>IF('PCA - SECTI'!J15="","",IF(OR('PCA - SECTI'!J15="Prorrogada",'PCA - SECTI'!J15="Em andamento"),"","Utilização de Ata de Registro de Preços - ARP"))</f>
        <v/>
      </c>
      <c r="F13" s="159" t="str">
        <f>IF('PCA - SECTI'!J15="","",IF(OR('PCA - SECTI'!J15="Prorrogada",'PCA - SECTI'!J15="Em andamento"),"","Licitação Internacional conforme regras do Acordo de Empréstimo com o Bando Mundial"))</f>
        <v/>
      </c>
      <c r="G13" s="159" t="str">
        <f>IF('PCA - SECTI'!J15="","",IF(OR('PCA - SECTI'!J15="Prorrogada",'PCA - SECTI'!J15="Em andamento"),"","Descentralização de Crédito"))</f>
        <v/>
      </c>
      <c r="H13" s="159" t="str">
        <f>IF('PCA - SECTI'!J15="","",IF(OR('PCA - SECTI'!J15="Prorrogada",'PCA - SECTI'!J15="Em andamento"),"","Repasse Financeiro"))</f>
        <v/>
      </c>
    </row>
    <row r="14" spans="1:8">
      <c r="A14" s="158" t="str">
        <f>IF('PCA - SECTI'!J16="","",IF('PCA - SECTI'!J16="Prorrogada","Renovação Contratual (contrato já existente)",IF('PCA - SECTI'!J16="Em andamento","Despesa já contratada","")))</f>
        <v/>
      </c>
      <c r="B14" s="159" t="str">
        <f>IF('PCA - SECTI'!J16="","",IF(OR('PCA - SECTI'!J16="Prorrogada",'PCA - SECTI'!J16="Em andamento"),"","Licitação com Ata de Registro de Preços - ARP"))</f>
        <v>Licitação com Ata de Registro de Preços - ARP</v>
      </c>
      <c r="C14" s="159" t="str">
        <f>IF('PCA - SECTI'!J16="","",IF(OR('PCA - SECTI'!J16="Prorrogada",'PCA - SECTI'!J16="Em andamento"),"","Licitação sem Ata de Registro de Preços - ARP"))</f>
        <v>Licitação sem Ata de Registro de Preços - ARP</v>
      </c>
      <c r="D14" s="159" t="str">
        <f>IF('PCA - SECTI'!J16="","",IF(OR('PCA - SECTI'!J16="Prorrogada",'PCA - SECTI'!J16="Em andamento"),"","Contratação Direta (Inexigibilidade ou Dispensa de licitação)"))</f>
        <v>Contratação Direta (Inexigibilidade ou Dispensa de licitação)</v>
      </c>
      <c r="E14" s="159" t="str">
        <f>IF('PCA - SECTI'!J16="","",IF(OR('PCA - SECTI'!J16="Prorrogada",'PCA - SECTI'!J16="Em andamento"),"","Utilização de Ata de Registro de Preços - ARP"))</f>
        <v>Utilização de Ata de Registro de Preços - ARP</v>
      </c>
      <c r="F14" s="159" t="str">
        <f>IF('PCA - SECTI'!J16="","",IF(OR('PCA - SECTI'!J16="Prorrogada",'PCA - SECTI'!J16="Em andamento"),"","Licitação Internacional conforme regras do Acordo de Empréstimo com o Bando Mundial"))</f>
        <v>Licitação Internacional conforme regras do Acordo de Empréstimo com o Bando Mundial</v>
      </c>
      <c r="G14" s="159" t="str">
        <f>IF('PCA - SECTI'!J16="","",IF(OR('PCA - SECTI'!J16="Prorrogada",'PCA - SECTI'!J16="Em andamento"),"","Descentralização de Crédito"))</f>
        <v>Descentralização de Crédito</v>
      </c>
      <c r="H14" s="159" t="str">
        <f>IF('PCA - SECTI'!J16="","",IF(OR('PCA - SECTI'!J16="Prorrogada",'PCA - SECTI'!J16="Em andamento"),"","Repasse Financeiro"))</f>
        <v>Repasse Financeiro</v>
      </c>
    </row>
    <row r="15" spans="1:8">
      <c r="A15" s="158" t="str">
        <f>IF('PCA - SECTI'!J17="","",IF('PCA - SECTI'!J17="Prorrogada","Renovação Contratual (contrato já existente)",IF('PCA - SECTI'!J17="Em andamento","Despesa já contratada","")))</f>
        <v/>
      </c>
      <c r="B15" s="159" t="str">
        <f>IF('PCA - SECTI'!J17="","",IF(OR('PCA - SECTI'!J17="Prorrogada",'PCA - SECTI'!J17="Em andamento"),"","Licitação com Ata de Registro de Preços - ARP"))</f>
        <v>Licitação com Ata de Registro de Preços - ARP</v>
      </c>
      <c r="C15" s="159" t="str">
        <f>IF('PCA - SECTI'!J17="","",IF(OR('PCA - SECTI'!J17="Prorrogada",'PCA - SECTI'!J17="Em andamento"),"","Licitação sem Ata de Registro de Preços - ARP"))</f>
        <v>Licitação sem Ata de Registro de Preços - ARP</v>
      </c>
      <c r="D15" s="159" t="str">
        <f>IF('PCA - SECTI'!J17="","",IF(OR('PCA - SECTI'!J17="Prorrogada",'PCA - SECTI'!J17="Em andamento"),"","Contratação Direta (Inexigibilidade ou Dispensa de licitação)"))</f>
        <v>Contratação Direta (Inexigibilidade ou Dispensa de licitação)</v>
      </c>
      <c r="E15" s="159" t="str">
        <f>IF('PCA - SECTI'!J17="","",IF(OR('PCA - SECTI'!J17="Prorrogada",'PCA - SECTI'!J17="Em andamento"),"","Utilização de Ata de Registro de Preços - ARP"))</f>
        <v>Utilização de Ata de Registro de Preços - ARP</v>
      </c>
      <c r="F15" s="159" t="str">
        <f>IF('PCA - SECTI'!J17="","",IF(OR('PCA - SECTI'!J17="Prorrogada",'PCA - SECTI'!J17="Em andamento"),"","Licitação Internacional conforme regras do Acordo de Empréstimo com o Bando Mundial"))</f>
        <v>Licitação Internacional conforme regras do Acordo de Empréstimo com o Bando Mundial</v>
      </c>
      <c r="G15" s="159" t="str">
        <f>IF('PCA - SECTI'!J17="","",IF(OR('PCA - SECTI'!J17="Prorrogada",'PCA - SECTI'!J17="Em andamento"),"","Descentralização de Crédito"))</f>
        <v>Descentralização de Crédito</v>
      </c>
      <c r="H15" s="159" t="str">
        <f>IF('PCA - SECTI'!J17="","",IF(OR('PCA - SECTI'!J17="Prorrogada",'PCA - SECTI'!J17="Em andamento"),"","Repasse Financeiro"))</f>
        <v>Repasse Financeiro</v>
      </c>
    </row>
    <row r="16" spans="1:8">
      <c r="A16" s="158" t="str">
        <f>IF('PCA - SECTI'!J18="","",IF('PCA - SECTI'!J18="Prorrogada","Renovação Contratual (contrato já existente)",IF('PCA - SECTI'!J18="Em andamento","Despesa já contratada","")))</f>
        <v/>
      </c>
      <c r="B16" s="159" t="str">
        <f>IF('PCA - SECTI'!J18="","",IF(OR('PCA - SECTI'!J18="Prorrogada",'PCA - SECTI'!J18="Em andamento"),"","Licitação com Ata de Registro de Preços - ARP"))</f>
        <v>Licitação com Ata de Registro de Preços - ARP</v>
      </c>
      <c r="C16" s="159" t="str">
        <f>IF('PCA - SECTI'!J18="","",IF(OR('PCA - SECTI'!J18="Prorrogada",'PCA - SECTI'!J18="Em andamento"),"","Licitação sem Ata de Registro de Preços - ARP"))</f>
        <v>Licitação sem Ata de Registro de Preços - ARP</v>
      </c>
      <c r="D16" s="159" t="str">
        <f>IF('PCA - SECTI'!J18="","",IF(OR('PCA - SECTI'!J18="Prorrogada",'PCA - SECTI'!J18="Em andamento"),"","Contratação Direta (Inexigibilidade ou Dispensa de licitação)"))</f>
        <v>Contratação Direta (Inexigibilidade ou Dispensa de licitação)</v>
      </c>
      <c r="E16" s="159" t="str">
        <f>IF('PCA - SECTI'!J18="","",IF(OR('PCA - SECTI'!J18="Prorrogada",'PCA - SECTI'!J18="Em andamento"),"","Utilização de Ata de Registro de Preços - ARP"))</f>
        <v>Utilização de Ata de Registro de Preços - ARP</v>
      </c>
      <c r="F16" s="159" t="str">
        <f>IF('PCA - SECTI'!J18="","",IF(OR('PCA - SECTI'!J18="Prorrogada",'PCA - SECTI'!J18="Em andamento"),"","Licitação Internacional conforme regras do Acordo de Empréstimo com o Bando Mundial"))</f>
        <v>Licitação Internacional conforme regras do Acordo de Empréstimo com o Bando Mundial</v>
      </c>
      <c r="G16" s="159" t="str">
        <f>IF('PCA - SECTI'!J18="","",IF(OR('PCA - SECTI'!J18="Prorrogada",'PCA - SECTI'!J18="Em andamento"),"","Descentralização de Crédito"))</f>
        <v>Descentralização de Crédito</v>
      </c>
      <c r="H16" s="159" t="str">
        <f>IF('PCA - SECTI'!J18="","",IF(OR('PCA - SECTI'!J18="Prorrogada",'PCA - SECTI'!J18="Em andamento"),"","Repasse Financeiro"))</f>
        <v>Repasse Financeiro</v>
      </c>
    </row>
    <row r="17" spans="1:8">
      <c r="A17" s="158" t="str">
        <f>IF('PCA - SECTI'!J19="","",IF('PCA - SECTI'!J19="Prorrogada","Renovação Contratual (contrato já existente)",IF('PCA - SECTI'!J19="Em andamento","Despesa já contratada","")))</f>
        <v/>
      </c>
      <c r="B17" s="159" t="str">
        <f>IF('PCA - SECTI'!J19="","",IF(OR('PCA - SECTI'!J19="Prorrogada",'PCA - SECTI'!J19="Em andamento"),"","Licitação com Ata de Registro de Preços - ARP"))</f>
        <v>Licitação com Ata de Registro de Preços - ARP</v>
      </c>
      <c r="C17" s="159" t="str">
        <f>IF('PCA - SECTI'!J19="","",IF(OR('PCA - SECTI'!J19="Prorrogada",'PCA - SECTI'!J19="Em andamento"),"","Licitação sem Ata de Registro de Preços - ARP"))</f>
        <v>Licitação sem Ata de Registro de Preços - ARP</v>
      </c>
      <c r="D17" s="159" t="str">
        <f>IF('PCA - SECTI'!J19="","",IF(OR('PCA - SECTI'!J19="Prorrogada",'PCA - SECTI'!J19="Em andamento"),"","Contratação Direta (Inexigibilidade ou Dispensa de licitação)"))</f>
        <v>Contratação Direta (Inexigibilidade ou Dispensa de licitação)</v>
      </c>
      <c r="E17" s="159" t="str">
        <f>IF('PCA - SECTI'!J19="","",IF(OR('PCA - SECTI'!J19="Prorrogada",'PCA - SECTI'!J19="Em andamento"),"","Utilização de Ata de Registro de Preços - ARP"))</f>
        <v>Utilização de Ata de Registro de Preços - ARP</v>
      </c>
      <c r="F17" s="159" t="str">
        <f>IF('PCA - SECTI'!J19="","",IF(OR('PCA - SECTI'!J19="Prorrogada",'PCA - SECTI'!J19="Em andamento"),"","Licitação Internacional conforme regras do Acordo de Empréstimo com o Bando Mundial"))</f>
        <v>Licitação Internacional conforme regras do Acordo de Empréstimo com o Bando Mundial</v>
      </c>
      <c r="G17" s="159" t="str">
        <f>IF('PCA - SECTI'!J19="","",IF(OR('PCA - SECTI'!J19="Prorrogada",'PCA - SECTI'!J19="Em andamento"),"","Descentralização de Crédito"))</f>
        <v>Descentralização de Crédito</v>
      </c>
      <c r="H17" s="159" t="str">
        <f>IF('PCA - SECTI'!J19="","",IF(OR('PCA - SECTI'!J19="Prorrogada",'PCA - SECTI'!J19="Em andamento"),"","Repasse Financeiro"))</f>
        <v>Repasse Financeiro</v>
      </c>
    </row>
    <row r="18" spans="1:8">
      <c r="A18" s="158" t="str">
        <f>IF('PCA - SECTI'!J20="","",IF('PCA - SECTI'!J20="Prorrogada","Renovação Contratual (contrato já existente)",IF('PCA - SECTI'!J20="Em andamento","Despesa já contratada","")))</f>
        <v/>
      </c>
      <c r="B18" s="159" t="str">
        <f>IF('PCA - SECTI'!J20="","",IF(OR('PCA - SECTI'!J20="Prorrogada",'PCA - SECTI'!J20="Em andamento"),"","Licitação com Ata de Registro de Preços - ARP"))</f>
        <v>Licitação com Ata de Registro de Preços - ARP</v>
      </c>
      <c r="C18" s="159" t="str">
        <f>IF('PCA - SECTI'!J20="","",IF(OR('PCA - SECTI'!J20="Prorrogada",'PCA - SECTI'!J20="Em andamento"),"","Licitação sem Ata de Registro de Preços - ARP"))</f>
        <v>Licitação sem Ata de Registro de Preços - ARP</v>
      </c>
      <c r="D18" s="159" t="str">
        <f>IF('PCA - SECTI'!J20="","",IF(OR('PCA - SECTI'!J20="Prorrogada",'PCA - SECTI'!J20="Em andamento"),"","Contratação Direta (Inexigibilidade ou Dispensa de licitação)"))</f>
        <v>Contratação Direta (Inexigibilidade ou Dispensa de licitação)</v>
      </c>
      <c r="E18" s="159" t="str">
        <f>IF('PCA - SECTI'!J20="","",IF(OR('PCA - SECTI'!J20="Prorrogada",'PCA - SECTI'!J20="Em andamento"),"","Utilização de Ata de Registro de Preços - ARP"))</f>
        <v>Utilização de Ata de Registro de Preços - ARP</v>
      </c>
      <c r="F18" s="159" t="str">
        <f>IF('PCA - SECTI'!J20="","",IF(OR('PCA - SECTI'!J20="Prorrogada",'PCA - SECTI'!J20="Em andamento"),"","Licitação Internacional conforme regras do Acordo de Empréstimo com o Bando Mundial"))</f>
        <v>Licitação Internacional conforme regras do Acordo de Empréstimo com o Bando Mundial</v>
      </c>
      <c r="G18" s="159" t="str">
        <f>IF('PCA - SECTI'!J20="","",IF(OR('PCA - SECTI'!J20="Prorrogada",'PCA - SECTI'!J20="Em andamento"),"","Descentralização de Crédito"))</f>
        <v>Descentralização de Crédito</v>
      </c>
      <c r="H18" s="159" t="str">
        <f>IF('PCA - SECTI'!J20="","",IF(OR('PCA - SECTI'!J20="Prorrogada",'PCA - SECTI'!J20="Em andamento"),"","Repasse Financeiro"))</f>
        <v>Repasse Financeiro</v>
      </c>
    </row>
    <row r="19" spans="1:8">
      <c r="A19" s="158" t="str">
        <f>IF('PCA - SECTI'!J21="","",IF('PCA - SECTI'!J21="Prorrogada","Renovação Contratual (contrato já existente)",IF('PCA - SECTI'!J21="Em andamento","Despesa já contratada","")))</f>
        <v/>
      </c>
      <c r="B19" s="159" t="str">
        <f>IF('PCA - SECTI'!J21="","",IF(OR('PCA - SECTI'!J21="Prorrogada",'PCA - SECTI'!J21="Em andamento"),"","Licitação com Ata de Registro de Preços - ARP"))</f>
        <v>Licitação com Ata de Registro de Preços - ARP</v>
      </c>
      <c r="C19" s="159" t="str">
        <f>IF('PCA - SECTI'!J21="","",IF(OR('PCA - SECTI'!J21="Prorrogada",'PCA - SECTI'!J21="Em andamento"),"","Licitação sem Ata de Registro de Preços - ARP"))</f>
        <v>Licitação sem Ata de Registro de Preços - ARP</v>
      </c>
      <c r="D19" s="159" t="str">
        <f>IF('PCA - SECTI'!J21="","",IF(OR('PCA - SECTI'!J21="Prorrogada",'PCA - SECTI'!J21="Em andamento"),"","Contratação Direta (Inexigibilidade ou Dispensa de licitação)"))</f>
        <v>Contratação Direta (Inexigibilidade ou Dispensa de licitação)</v>
      </c>
      <c r="E19" s="159" t="str">
        <f>IF('PCA - SECTI'!J21="","",IF(OR('PCA - SECTI'!J21="Prorrogada",'PCA - SECTI'!J21="Em andamento"),"","Utilização de Ata de Registro de Preços - ARP"))</f>
        <v>Utilização de Ata de Registro de Preços - ARP</v>
      </c>
      <c r="F19" s="159" t="str">
        <f>IF('PCA - SECTI'!J21="","",IF(OR('PCA - SECTI'!J21="Prorrogada",'PCA - SECTI'!J21="Em andamento"),"","Licitação Internacional conforme regras do Acordo de Empréstimo com o Bando Mundial"))</f>
        <v>Licitação Internacional conforme regras do Acordo de Empréstimo com o Bando Mundial</v>
      </c>
      <c r="G19" s="159" t="str">
        <f>IF('PCA - SECTI'!J21="","",IF(OR('PCA - SECTI'!J21="Prorrogada",'PCA - SECTI'!J21="Em andamento"),"","Descentralização de Crédito"))</f>
        <v>Descentralização de Crédito</v>
      </c>
      <c r="H19" s="159" t="str">
        <f>IF('PCA - SECTI'!J21="","",IF(OR('PCA - SECTI'!J21="Prorrogada",'PCA - SECTI'!J21="Em andamento"),"","Repasse Financeiro"))</f>
        <v>Repasse Financeiro</v>
      </c>
    </row>
    <row r="20" spans="1:8">
      <c r="A20" s="158" t="str">
        <f>IF('PCA - SECTI'!J22="","",IF('PCA - SECTI'!J22="Prorrogada","Renovação Contratual (contrato já existente)",IF('PCA - SECTI'!J22="Em andamento","Despesa já contratada","")))</f>
        <v/>
      </c>
      <c r="B20" s="159" t="str">
        <f>IF('PCA - SECTI'!J22="","",IF(OR('PCA - SECTI'!J22="Prorrogada",'PCA - SECTI'!J22="Em andamento"),"","Licitação com Ata de Registro de Preços - ARP"))</f>
        <v>Licitação com Ata de Registro de Preços - ARP</v>
      </c>
      <c r="C20" s="159" t="str">
        <f>IF('PCA - SECTI'!J22="","",IF(OR('PCA - SECTI'!J22="Prorrogada",'PCA - SECTI'!J22="Em andamento"),"","Licitação sem Ata de Registro de Preços - ARP"))</f>
        <v>Licitação sem Ata de Registro de Preços - ARP</v>
      </c>
      <c r="D20" s="159" t="str">
        <f>IF('PCA - SECTI'!J22="","",IF(OR('PCA - SECTI'!J22="Prorrogada",'PCA - SECTI'!J22="Em andamento"),"","Contratação Direta (Inexigibilidade ou Dispensa de licitação)"))</f>
        <v>Contratação Direta (Inexigibilidade ou Dispensa de licitação)</v>
      </c>
      <c r="E20" s="159" t="str">
        <f>IF('PCA - SECTI'!J22="","",IF(OR('PCA - SECTI'!J22="Prorrogada",'PCA - SECTI'!J22="Em andamento"),"","Utilização de Ata de Registro de Preços - ARP"))</f>
        <v>Utilização de Ata de Registro de Preços - ARP</v>
      </c>
      <c r="F20" s="159" t="str">
        <f>IF('PCA - SECTI'!J22="","",IF(OR('PCA - SECTI'!J22="Prorrogada",'PCA - SECTI'!J22="Em andamento"),"","Licitação Internacional conforme regras do Acordo de Empréstimo com o Bando Mundial"))</f>
        <v>Licitação Internacional conforme regras do Acordo de Empréstimo com o Bando Mundial</v>
      </c>
      <c r="G20" s="159" t="str">
        <f>IF('PCA - SECTI'!J22="","",IF(OR('PCA - SECTI'!J22="Prorrogada",'PCA - SECTI'!J22="Em andamento"),"","Descentralização de Crédito"))</f>
        <v>Descentralização de Crédito</v>
      </c>
      <c r="H20" s="159" t="str">
        <f>IF('PCA - SECTI'!J22="","",IF(OR('PCA - SECTI'!J22="Prorrogada",'PCA - SECTI'!J22="Em andamento"),"","Repasse Financeiro"))</f>
        <v>Repasse Financeiro</v>
      </c>
    </row>
    <row r="21" spans="1:8">
      <c r="A21" s="158" t="str">
        <f>IF('PCA - SECTI'!J23="","",IF('PCA - SECTI'!J23="Prorrogada","Renovação Contratual (contrato já existente)",IF('PCA - SECTI'!J23="Em andamento","Despesa já contratada","")))</f>
        <v>Despesa já contratada</v>
      </c>
      <c r="B21" s="159" t="str">
        <f>IF('PCA - SECTI'!J23="","",IF(OR('PCA - SECTI'!J23="Prorrogada",'PCA - SECTI'!J23="Em andamento"),"","Licitação com Ata de Registro de Preços - ARP"))</f>
        <v/>
      </c>
      <c r="C21" s="159" t="str">
        <f>IF('PCA - SECTI'!J23="","",IF(OR('PCA - SECTI'!J23="Prorrogada",'PCA - SECTI'!J23="Em andamento"),"","Licitação sem Ata de Registro de Preços - ARP"))</f>
        <v/>
      </c>
      <c r="D21" s="159" t="str">
        <f>IF('PCA - SECTI'!J23="","",IF(OR('PCA - SECTI'!J23="Prorrogada",'PCA - SECTI'!J23="Em andamento"),"","Contratação Direta (Inexigibilidade ou Dispensa de licitação)"))</f>
        <v/>
      </c>
      <c r="E21" s="159" t="str">
        <f>IF('PCA - SECTI'!J23="","",IF(OR('PCA - SECTI'!J23="Prorrogada",'PCA - SECTI'!J23="Em andamento"),"","Utilização de Ata de Registro de Preços - ARP"))</f>
        <v/>
      </c>
      <c r="F21" s="159" t="str">
        <f>IF('PCA - SECTI'!J23="","",IF(OR('PCA - SECTI'!J23="Prorrogada",'PCA - SECTI'!J23="Em andamento"),"","Licitação Internacional conforme regras do Acordo de Empréstimo com o Bando Mundial"))</f>
        <v/>
      </c>
      <c r="G21" s="159" t="str">
        <f>IF('PCA - SECTI'!J23="","",IF(OR('PCA - SECTI'!J23="Prorrogada",'PCA - SECTI'!J23="Em andamento"),"","Descentralização de Crédito"))</f>
        <v/>
      </c>
      <c r="H21" s="159" t="str">
        <f>IF('PCA - SECTI'!J23="","",IF(OR('PCA - SECTI'!J23="Prorrogada",'PCA - SECTI'!J23="Em andamento"),"","Repasse Financeiro"))</f>
        <v/>
      </c>
    </row>
    <row r="22" spans="1:8">
      <c r="A22" s="158" t="str">
        <f>IF('PCA - SECTI'!J24="","",IF('PCA - SECTI'!J24="Prorrogada","Renovação Contratual (contrato já existente)",IF('PCA - SECTI'!J24="Em andamento","Despesa já contratada","")))</f>
        <v/>
      </c>
      <c r="B22" s="159" t="str">
        <f>IF('PCA - SECTI'!J24="","",IF(OR('PCA - SECTI'!J24="Prorrogada",'PCA - SECTI'!J24="Em andamento"),"","Licitação com Ata de Registro de Preços - ARP"))</f>
        <v>Licitação com Ata de Registro de Preços - ARP</v>
      </c>
      <c r="C22" s="159" t="str">
        <f>IF('PCA - SECTI'!J24="","",IF(OR('PCA - SECTI'!J24="Prorrogada",'PCA - SECTI'!J24="Em andamento"),"","Licitação sem Ata de Registro de Preços - ARP"))</f>
        <v>Licitação sem Ata de Registro de Preços - ARP</v>
      </c>
      <c r="D22" s="159" t="str">
        <f>IF('PCA - SECTI'!J24="","",IF(OR('PCA - SECTI'!J24="Prorrogada",'PCA - SECTI'!J24="Em andamento"),"","Contratação Direta (Inexigibilidade ou Dispensa de licitação)"))</f>
        <v>Contratação Direta (Inexigibilidade ou Dispensa de licitação)</v>
      </c>
      <c r="E22" s="159" t="str">
        <f>IF('PCA - SECTI'!J24="","",IF(OR('PCA - SECTI'!J24="Prorrogada",'PCA - SECTI'!J24="Em andamento"),"","Utilização de Ata de Registro de Preços - ARP"))</f>
        <v>Utilização de Ata de Registro de Preços - ARP</v>
      </c>
      <c r="F22" s="159" t="str">
        <f>IF('PCA - SECTI'!J24="","",IF(OR('PCA - SECTI'!J24="Prorrogada",'PCA - SECTI'!J24="Em andamento"),"","Licitação Internacional conforme regras do Acordo de Empréstimo com o Bando Mundial"))</f>
        <v>Licitação Internacional conforme regras do Acordo de Empréstimo com o Bando Mundial</v>
      </c>
      <c r="G22" s="159" t="str">
        <f>IF('PCA - SECTI'!J24="","",IF(OR('PCA - SECTI'!J24="Prorrogada",'PCA - SECTI'!J24="Em andamento"),"","Descentralização de Crédito"))</f>
        <v>Descentralização de Crédito</v>
      </c>
      <c r="H22" s="159" t="str">
        <f>IF('PCA - SECTI'!J24="","",IF(OR('PCA - SECTI'!J24="Prorrogada",'PCA - SECTI'!J24="Em andamento"),"","Repasse Financeiro"))</f>
        <v>Repasse Financeiro</v>
      </c>
    </row>
    <row r="23" spans="1:8">
      <c r="A23" s="158" t="str">
        <f>IF('PCA - SECTI'!J25="","",IF('PCA - SECTI'!J25="Prorrogada","Renovação Contratual (contrato já existente)",IF('PCA - SECTI'!J25="Em andamento","Despesa já contratada","")))</f>
        <v/>
      </c>
      <c r="B23" s="159" t="str">
        <f>IF('PCA - SECTI'!J25="","",IF(OR('PCA - SECTI'!J25="Prorrogada",'PCA - SECTI'!J25="Em andamento"),"","Licitação com Ata de Registro de Preços - ARP"))</f>
        <v>Licitação com Ata de Registro de Preços - ARP</v>
      </c>
      <c r="C23" s="159" t="str">
        <f>IF('PCA - SECTI'!J25="","",IF(OR('PCA - SECTI'!J25="Prorrogada",'PCA - SECTI'!J25="Em andamento"),"","Licitação sem Ata de Registro de Preços - ARP"))</f>
        <v>Licitação sem Ata de Registro de Preços - ARP</v>
      </c>
      <c r="D23" s="159" t="str">
        <f>IF('PCA - SECTI'!J25="","",IF(OR('PCA - SECTI'!J25="Prorrogada",'PCA - SECTI'!J25="Em andamento"),"","Contratação Direta (Inexigibilidade ou Dispensa de licitação)"))</f>
        <v>Contratação Direta (Inexigibilidade ou Dispensa de licitação)</v>
      </c>
      <c r="E23" s="159" t="str">
        <f>IF('PCA - SECTI'!J25="","",IF(OR('PCA - SECTI'!J25="Prorrogada",'PCA - SECTI'!J25="Em andamento"),"","Utilização de Ata de Registro de Preços - ARP"))</f>
        <v>Utilização de Ata de Registro de Preços - ARP</v>
      </c>
      <c r="F23" s="159" t="str">
        <f>IF('PCA - SECTI'!J25="","",IF(OR('PCA - SECTI'!J25="Prorrogada",'PCA - SECTI'!J25="Em andamento"),"","Licitação Internacional conforme regras do Acordo de Empréstimo com o Bando Mundial"))</f>
        <v>Licitação Internacional conforme regras do Acordo de Empréstimo com o Bando Mundial</v>
      </c>
      <c r="G23" s="159" t="str">
        <f>IF('PCA - SECTI'!J25="","",IF(OR('PCA - SECTI'!J25="Prorrogada",'PCA - SECTI'!J25="Em andamento"),"","Descentralização de Crédito"))</f>
        <v>Descentralização de Crédito</v>
      </c>
      <c r="H23" s="159" t="str">
        <f>IF('PCA - SECTI'!J25="","",IF(OR('PCA - SECTI'!J25="Prorrogada",'PCA - SECTI'!J25="Em andamento"),"","Repasse Financeiro"))</f>
        <v>Repasse Financeiro</v>
      </c>
    </row>
    <row r="24" spans="1:8">
      <c r="A24" s="158" t="str">
        <f>IF('PCA - SECTI'!J26="","",IF('PCA - SECTI'!J26="Prorrogada","Renovação Contratual (contrato já existente)",IF('PCA - SECTI'!J26="Em andamento","Despesa já contratada","")))</f>
        <v/>
      </c>
      <c r="B24" s="159" t="str">
        <f>IF('PCA - SECTI'!J26="","",IF(OR('PCA - SECTI'!J26="Prorrogada",'PCA - SECTI'!J26="Em andamento"),"","Licitação com Ata de Registro de Preços - ARP"))</f>
        <v>Licitação com Ata de Registro de Preços - ARP</v>
      </c>
      <c r="C24" s="159" t="str">
        <f>IF('PCA - SECTI'!J26="","",IF(OR('PCA - SECTI'!J26="Prorrogada",'PCA - SECTI'!J26="Em andamento"),"","Licitação sem Ata de Registro de Preços - ARP"))</f>
        <v>Licitação sem Ata de Registro de Preços - ARP</v>
      </c>
      <c r="D24" s="159" t="str">
        <f>IF('PCA - SECTI'!J26="","",IF(OR('PCA - SECTI'!J26="Prorrogada",'PCA - SECTI'!J26="Em andamento"),"","Contratação Direta (Inexigibilidade ou Dispensa de licitação)"))</f>
        <v>Contratação Direta (Inexigibilidade ou Dispensa de licitação)</v>
      </c>
      <c r="E24" s="159" t="str">
        <f>IF('PCA - SECTI'!J26="","",IF(OR('PCA - SECTI'!J26="Prorrogada",'PCA - SECTI'!J26="Em andamento"),"","Utilização de Ata de Registro de Preços - ARP"))</f>
        <v>Utilização de Ata de Registro de Preços - ARP</v>
      </c>
      <c r="F24" s="159" t="str">
        <f>IF('PCA - SECTI'!J26="","",IF(OR('PCA - SECTI'!J26="Prorrogada",'PCA - SECTI'!J26="Em andamento"),"","Licitação Internacional conforme regras do Acordo de Empréstimo com o Bando Mundial"))</f>
        <v>Licitação Internacional conforme regras do Acordo de Empréstimo com o Bando Mundial</v>
      </c>
      <c r="G24" s="159" t="str">
        <f>IF('PCA - SECTI'!J26="","",IF(OR('PCA - SECTI'!J26="Prorrogada",'PCA - SECTI'!J26="Em andamento"),"","Descentralização de Crédito"))</f>
        <v>Descentralização de Crédito</v>
      </c>
      <c r="H24" s="159" t="str">
        <f>IF('PCA - SECTI'!J26="","",IF(OR('PCA - SECTI'!J26="Prorrogada",'PCA - SECTI'!J26="Em andamento"),"","Repasse Financeiro"))</f>
        <v>Repasse Financeiro</v>
      </c>
    </row>
    <row r="25" spans="1:8">
      <c r="A25" s="158" t="str">
        <f>IF('PCA - SECTI'!J27="","",IF('PCA - SECTI'!J27="Prorrogada","Renovação Contratual (contrato já existente)",IF('PCA - SECTI'!J27="Em andamento","Despesa já contratada","")))</f>
        <v/>
      </c>
      <c r="B25" s="159" t="str">
        <f>IF('PCA - SECTI'!J27="","",IF(OR('PCA - SECTI'!J27="Prorrogada",'PCA - SECTI'!J27="Em andamento"),"","Licitação com Ata de Registro de Preços - ARP"))</f>
        <v>Licitação com Ata de Registro de Preços - ARP</v>
      </c>
      <c r="C25" s="159" t="str">
        <f>IF('PCA - SECTI'!J27="","",IF(OR('PCA - SECTI'!J27="Prorrogada",'PCA - SECTI'!J27="Em andamento"),"","Licitação sem Ata de Registro de Preços - ARP"))</f>
        <v>Licitação sem Ata de Registro de Preços - ARP</v>
      </c>
      <c r="D25" s="159" t="str">
        <f>IF('PCA - SECTI'!J27="","",IF(OR('PCA - SECTI'!J27="Prorrogada",'PCA - SECTI'!J27="Em andamento"),"","Contratação Direta (Inexigibilidade ou Dispensa de licitação)"))</f>
        <v>Contratação Direta (Inexigibilidade ou Dispensa de licitação)</v>
      </c>
      <c r="E25" s="159" t="str">
        <f>IF('PCA - SECTI'!J27="","",IF(OR('PCA - SECTI'!J27="Prorrogada",'PCA - SECTI'!J27="Em andamento"),"","Utilização de Ata de Registro de Preços - ARP"))</f>
        <v>Utilização de Ata de Registro de Preços - ARP</v>
      </c>
      <c r="F25" s="159" t="str">
        <f>IF('PCA - SECTI'!J27="","",IF(OR('PCA - SECTI'!J27="Prorrogada",'PCA - SECTI'!J27="Em andamento"),"","Licitação Internacional conforme regras do Acordo de Empréstimo com o Bando Mundial"))</f>
        <v>Licitação Internacional conforme regras do Acordo de Empréstimo com o Bando Mundial</v>
      </c>
      <c r="G25" s="159" t="str">
        <f>IF('PCA - SECTI'!J27="","",IF(OR('PCA - SECTI'!J27="Prorrogada",'PCA - SECTI'!J27="Em andamento"),"","Descentralização de Crédito"))</f>
        <v>Descentralização de Crédito</v>
      </c>
      <c r="H25" s="159" t="str">
        <f>IF('PCA - SECTI'!J27="","",IF(OR('PCA - SECTI'!J27="Prorrogada",'PCA - SECTI'!J27="Em andamento"),"","Repasse Financeiro"))</f>
        <v>Repasse Financeiro</v>
      </c>
    </row>
    <row r="26" spans="1:8">
      <c r="A26" s="158" t="str">
        <f>IF('PCA - SECTI'!J28="","",IF('PCA - SECTI'!J28="Prorrogada","Renovação Contratual (contrato já existente)",IF('PCA - SECTI'!J28="Em andamento","Despesa já contratada","")))</f>
        <v/>
      </c>
      <c r="B26" s="159" t="str">
        <f>IF('PCA - SECTI'!J28="","",IF(OR('PCA - SECTI'!J28="Prorrogada",'PCA - SECTI'!J28="Em andamento"),"","Licitação com Ata de Registro de Preços - ARP"))</f>
        <v>Licitação com Ata de Registro de Preços - ARP</v>
      </c>
      <c r="C26" s="159" t="str">
        <f>IF('PCA - SECTI'!J28="","",IF(OR('PCA - SECTI'!J28="Prorrogada",'PCA - SECTI'!J28="Em andamento"),"","Licitação sem Ata de Registro de Preços - ARP"))</f>
        <v>Licitação sem Ata de Registro de Preços - ARP</v>
      </c>
      <c r="D26" s="159" t="str">
        <f>IF('PCA - SECTI'!J28="","",IF(OR('PCA - SECTI'!J28="Prorrogada",'PCA - SECTI'!J28="Em andamento"),"","Contratação Direta (Inexigibilidade ou Dispensa de licitação)"))</f>
        <v>Contratação Direta (Inexigibilidade ou Dispensa de licitação)</v>
      </c>
      <c r="E26" s="159" t="str">
        <f>IF('PCA - SECTI'!J28="","",IF(OR('PCA - SECTI'!J28="Prorrogada",'PCA - SECTI'!J28="Em andamento"),"","Utilização de Ata de Registro de Preços - ARP"))</f>
        <v>Utilização de Ata de Registro de Preços - ARP</v>
      </c>
      <c r="F26" s="159" t="str">
        <f>IF('PCA - SECTI'!J28="","",IF(OR('PCA - SECTI'!J28="Prorrogada",'PCA - SECTI'!J28="Em andamento"),"","Licitação Internacional conforme regras do Acordo de Empréstimo com o Bando Mundial"))</f>
        <v>Licitação Internacional conforme regras do Acordo de Empréstimo com o Bando Mundial</v>
      </c>
      <c r="G26" s="159" t="str">
        <f>IF('PCA - SECTI'!J28="","",IF(OR('PCA - SECTI'!J28="Prorrogada",'PCA - SECTI'!J28="Em andamento"),"","Descentralização de Crédito"))</f>
        <v>Descentralização de Crédito</v>
      </c>
      <c r="H26" s="159" t="str">
        <f>IF('PCA - SECTI'!J28="","",IF(OR('PCA - SECTI'!J28="Prorrogada",'PCA - SECTI'!J28="Em andamento"),"","Repasse Financeiro"))</f>
        <v>Repasse Financeiro</v>
      </c>
    </row>
    <row r="27" spans="1:8">
      <c r="A27" s="158" t="str">
        <f>IF('PCA - SECTI'!J29="","",IF('PCA - SECTI'!J29="Prorrogada","Renovação Contratual (contrato já existente)",IF('PCA - SECTI'!J29="Em andamento","Despesa já contratada","")))</f>
        <v/>
      </c>
      <c r="B27" s="159" t="str">
        <f>IF('PCA - SECTI'!J29="","",IF(OR('PCA - SECTI'!J29="Prorrogada",'PCA - SECTI'!J29="Em andamento"),"","Licitação com Ata de Registro de Preços - ARP"))</f>
        <v>Licitação com Ata de Registro de Preços - ARP</v>
      </c>
      <c r="C27" s="159" t="str">
        <f>IF('PCA - SECTI'!J29="","",IF(OR('PCA - SECTI'!J29="Prorrogada",'PCA - SECTI'!J29="Em andamento"),"","Licitação sem Ata de Registro de Preços - ARP"))</f>
        <v>Licitação sem Ata de Registro de Preços - ARP</v>
      </c>
      <c r="D27" s="159" t="str">
        <f>IF('PCA - SECTI'!J29="","",IF(OR('PCA - SECTI'!J29="Prorrogada",'PCA - SECTI'!J29="Em andamento"),"","Contratação Direta (Inexigibilidade ou Dispensa de licitação)"))</f>
        <v>Contratação Direta (Inexigibilidade ou Dispensa de licitação)</v>
      </c>
      <c r="E27" s="159" t="str">
        <f>IF('PCA - SECTI'!J29="","",IF(OR('PCA - SECTI'!J29="Prorrogada",'PCA - SECTI'!J29="Em andamento"),"","Utilização de Ata de Registro de Preços - ARP"))</f>
        <v>Utilização de Ata de Registro de Preços - ARP</v>
      </c>
      <c r="F27" s="159" t="str">
        <f>IF('PCA - SECTI'!J29="","",IF(OR('PCA - SECTI'!J29="Prorrogada",'PCA - SECTI'!J29="Em andamento"),"","Licitação Internacional conforme regras do Acordo de Empréstimo com o Bando Mundial"))</f>
        <v>Licitação Internacional conforme regras do Acordo de Empréstimo com o Bando Mundial</v>
      </c>
      <c r="G27" s="159" t="str">
        <f>IF('PCA - SECTI'!J29="","",IF(OR('PCA - SECTI'!J29="Prorrogada",'PCA - SECTI'!J29="Em andamento"),"","Descentralização de Crédito"))</f>
        <v>Descentralização de Crédito</v>
      </c>
      <c r="H27" s="159" t="str">
        <f>IF('PCA - SECTI'!J29="","",IF(OR('PCA - SECTI'!J29="Prorrogada",'PCA - SECTI'!J29="Em andamento"),"","Repasse Financeiro"))</f>
        <v>Repasse Financeiro</v>
      </c>
    </row>
    <row r="28" spans="1:8">
      <c r="A28" s="158" t="str">
        <f>IF('PCA - SECTI'!J30="","",IF('PCA - SECTI'!J30="Prorrogada","Renovação Contratual (contrato já existente)",IF('PCA - SECTI'!J30="Em andamento","Despesa já contratada","")))</f>
        <v/>
      </c>
      <c r="B28" s="159" t="str">
        <f>IF('PCA - SECTI'!J30="","",IF(OR('PCA - SECTI'!J30="Prorrogada",'PCA - SECTI'!J30="Em andamento"),"","Licitação com Ata de Registro de Preços - ARP"))</f>
        <v>Licitação com Ata de Registro de Preços - ARP</v>
      </c>
      <c r="C28" s="159" t="str">
        <f>IF('PCA - SECTI'!J30="","",IF(OR('PCA - SECTI'!J30="Prorrogada",'PCA - SECTI'!J30="Em andamento"),"","Licitação sem Ata de Registro de Preços - ARP"))</f>
        <v>Licitação sem Ata de Registro de Preços - ARP</v>
      </c>
      <c r="D28" s="159" t="str">
        <f>IF('PCA - SECTI'!J30="","",IF(OR('PCA - SECTI'!J30="Prorrogada",'PCA - SECTI'!J30="Em andamento"),"","Contratação Direta (Inexigibilidade ou Dispensa de licitação)"))</f>
        <v>Contratação Direta (Inexigibilidade ou Dispensa de licitação)</v>
      </c>
      <c r="E28" s="159" t="str">
        <f>IF('PCA - SECTI'!J30="","",IF(OR('PCA - SECTI'!J30="Prorrogada",'PCA - SECTI'!J30="Em andamento"),"","Utilização de Ata de Registro de Preços - ARP"))</f>
        <v>Utilização de Ata de Registro de Preços - ARP</v>
      </c>
      <c r="F28" s="159" t="str">
        <f>IF('PCA - SECTI'!J30="","",IF(OR('PCA - SECTI'!J30="Prorrogada",'PCA - SECTI'!J30="Em andamento"),"","Licitação Internacional conforme regras do Acordo de Empréstimo com o Bando Mundial"))</f>
        <v>Licitação Internacional conforme regras do Acordo de Empréstimo com o Bando Mundial</v>
      </c>
      <c r="G28" s="159" t="str">
        <f>IF('PCA - SECTI'!J30="","",IF(OR('PCA - SECTI'!J30="Prorrogada",'PCA - SECTI'!J30="Em andamento"),"","Descentralização de Crédito"))</f>
        <v>Descentralização de Crédito</v>
      </c>
      <c r="H28" s="159" t="str">
        <f>IF('PCA - SECTI'!J30="","",IF(OR('PCA - SECTI'!J30="Prorrogada",'PCA - SECTI'!J30="Em andamento"),"","Repasse Financeiro"))</f>
        <v>Repasse Financeiro</v>
      </c>
    </row>
    <row r="29" spans="1:8">
      <c r="A29" s="158" t="str">
        <f>IF('PCA - SECTI'!J31="","",IF('PCA - SECTI'!J31="Prorrogada","Renovação Contratual (contrato já existente)",IF('PCA - SECTI'!J31="Em andamento","Despesa já contratada","")))</f>
        <v/>
      </c>
      <c r="B29" s="159" t="str">
        <f>IF('PCA - SECTI'!J31="","",IF(OR('PCA - SECTI'!J31="Prorrogada",'PCA - SECTI'!J31="Em andamento"),"","Licitação com Ata de Registro de Preços - ARP"))</f>
        <v>Licitação com Ata de Registro de Preços - ARP</v>
      </c>
      <c r="C29" s="159" t="str">
        <f>IF('PCA - SECTI'!J31="","",IF(OR('PCA - SECTI'!J31="Prorrogada",'PCA - SECTI'!J31="Em andamento"),"","Licitação sem Ata de Registro de Preços - ARP"))</f>
        <v>Licitação sem Ata de Registro de Preços - ARP</v>
      </c>
      <c r="D29" s="159" t="str">
        <f>IF('PCA - SECTI'!J31="","",IF(OR('PCA - SECTI'!J31="Prorrogada",'PCA - SECTI'!J31="Em andamento"),"","Contratação Direta (Inexigibilidade ou Dispensa de licitação)"))</f>
        <v>Contratação Direta (Inexigibilidade ou Dispensa de licitação)</v>
      </c>
      <c r="E29" s="159" t="str">
        <f>IF('PCA - SECTI'!J31="","",IF(OR('PCA - SECTI'!J31="Prorrogada",'PCA - SECTI'!J31="Em andamento"),"","Utilização de Ata de Registro de Preços - ARP"))</f>
        <v>Utilização de Ata de Registro de Preços - ARP</v>
      </c>
      <c r="F29" s="159" t="str">
        <f>IF('PCA - SECTI'!J31="","",IF(OR('PCA - SECTI'!J31="Prorrogada",'PCA - SECTI'!J31="Em andamento"),"","Licitação Internacional conforme regras do Acordo de Empréstimo com o Bando Mundial"))</f>
        <v>Licitação Internacional conforme regras do Acordo de Empréstimo com o Bando Mundial</v>
      </c>
      <c r="G29" s="159" t="str">
        <f>IF('PCA - SECTI'!J31="","",IF(OR('PCA - SECTI'!J31="Prorrogada",'PCA - SECTI'!J31="Em andamento"),"","Descentralização de Crédito"))</f>
        <v>Descentralização de Crédito</v>
      </c>
      <c r="H29" s="159" t="str">
        <f>IF('PCA - SECTI'!J31="","",IF(OR('PCA - SECTI'!J31="Prorrogada",'PCA - SECTI'!J31="Em andamento"),"","Repasse Financeiro"))</f>
        <v>Repasse Financeiro</v>
      </c>
    </row>
    <row r="30" spans="1:8">
      <c r="A30" s="158" t="str">
        <f>IF('PCA - SECTI'!J32="","",IF('PCA - SECTI'!J32="Prorrogada","Renovação Contratual (contrato já existente)",IF('PCA - SECTI'!J32="Em andamento","Despesa já contratada","")))</f>
        <v/>
      </c>
      <c r="B30" s="159" t="str">
        <f>IF('PCA - SECTI'!J32="","",IF(OR('PCA - SECTI'!J32="Prorrogada",'PCA - SECTI'!J32="Em andamento"),"","Licitação com Ata de Registro de Preços - ARP"))</f>
        <v>Licitação com Ata de Registro de Preços - ARP</v>
      </c>
      <c r="C30" s="159" t="str">
        <f>IF('PCA - SECTI'!J32="","",IF(OR('PCA - SECTI'!J32="Prorrogada",'PCA - SECTI'!J32="Em andamento"),"","Licitação sem Ata de Registro de Preços - ARP"))</f>
        <v>Licitação sem Ata de Registro de Preços - ARP</v>
      </c>
      <c r="D30" s="159" t="str">
        <f>IF('PCA - SECTI'!J32="","",IF(OR('PCA - SECTI'!J32="Prorrogada",'PCA - SECTI'!J32="Em andamento"),"","Contratação Direta (Inexigibilidade ou Dispensa de licitação)"))</f>
        <v>Contratação Direta (Inexigibilidade ou Dispensa de licitação)</v>
      </c>
      <c r="E30" s="159" t="str">
        <f>IF('PCA - SECTI'!J32="","",IF(OR('PCA - SECTI'!J32="Prorrogada",'PCA - SECTI'!J32="Em andamento"),"","Utilização de Ata de Registro de Preços - ARP"))</f>
        <v>Utilização de Ata de Registro de Preços - ARP</v>
      </c>
      <c r="F30" s="159" t="str">
        <f>IF('PCA - SECTI'!J32="","",IF(OR('PCA - SECTI'!J32="Prorrogada",'PCA - SECTI'!J32="Em andamento"),"","Licitação Internacional conforme regras do Acordo de Empréstimo com o Bando Mundial"))</f>
        <v>Licitação Internacional conforme regras do Acordo de Empréstimo com o Bando Mundial</v>
      </c>
      <c r="G30" s="159" t="str">
        <f>IF('PCA - SECTI'!J32="","",IF(OR('PCA - SECTI'!J32="Prorrogada",'PCA - SECTI'!J32="Em andamento"),"","Descentralização de Crédito"))</f>
        <v>Descentralização de Crédito</v>
      </c>
      <c r="H30" s="159" t="str">
        <f>IF('PCA - SECTI'!J32="","",IF(OR('PCA - SECTI'!J32="Prorrogada",'PCA - SECTI'!J32="Em andamento"),"","Repasse Financeiro"))</f>
        <v>Repasse Financeiro</v>
      </c>
    </row>
    <row r="31" spans="1:8">
      <c r="A31" s="158" t="str">
        <f>IF('PCA - SECTI'!J33="","",IF('PCA - SECTI'!J33="Prorrogada","Renovação Contratual (contrato já existente)",IF('PCA - SECTI'!J33="Em andamento","Despesa já contratada","")))</f>
        <v/>
      </c>
      <c r="B31" s="159" t="str">
        <f>IF('PCA - SECTI'!J33="","",IF(OR('PCA - SECTI'!J33="Prorrogada",'PCA - SECTI'!J33="Em andamento"),"","Licitação com Ata de Registro de Preços - ARP"))</f>
        <v>Licitação com Ata de Registro de Preços - ARP</v>
      </c>
      <c r="C31" s="159" t="str">
        <f>IF('PCA - SECTI'!J33="","",IF(OR('PCA - SECTI'!J33="Prorrogada",'PCA - SECTI'!J33="Em andamento"),"","Licitação sem Ata de Registro de Preços - ARP"))</f>
        <v>Licitação sem Ata de Registro de Preços - ARP</v>
      </c>
      <c r="D31" s="159" t="str">
        <f>IF('PCA - SECTI'!J33="","",IF(OR('PCA - SECTI'!J33="Prorrogada",'PCA - SECTI'!J33="Em andamento"),"","Contratação Direta (Inexigibilidade ou Dispensa de licitação)"))</f>
        <v>Contratação Direta (Inexigibilidade ou Dispensa de licitação)</v>
      </c>
      <c r="E31" s="159" t="str">
        <f>IF('PCA - SECTI'!J33="","",IF(OR('PCA - SECTI'!J33="Prorrogada",'PCA - SECTI'!J33="Em andamento"),"","Utilização de Ata de Registro de Preços - ARP"))</f>
        <v>Utilização de Ata de Registro de Preços - ARP</v>
      </c>
      <c r="F31" s="159" t="str">
        <f>IF('PCA - SECTI'!J33="","",IF(OR('PCA - SECTI'!J33="Prorrogada",'PCA - SECTI'!J33="Em andamento"),"","Licitação Internacional conforme regras do Acordo de Empréstimo com o Bando Mundial"))</f>
        <v>Licitação Internacional conforme regras do Acordo de Empréstimo com o Bando Mundial</v>
      </c>
      <c r="G31" s="159" t="str">
        <f>IF('PCA - SECTI'!J33="","",IF(OR('PCA - SECTI'!J33="Prorrogada",'PCA - SECTI'!J33="Em andamento"),"","Descentralização de Crédito"))</f>
        <v>Descentralização de Crédito</v>
      </c>
      <c r="H31" s="159" t="str">
        <f>IF('PCA - SECTI'!J33="","",IF(OR('PCA - SECTI'!J33="Prorrogada",'PCA - SECTI'!J33="Em andamento"),"","Repasse Financeiro"))</f>
        <v>Repasse Financeiro</v>
      </c>
    </row>
    <row r="32" spans="1:8">
      <c r="A32" s="158" t="str">
        <f>IF('PCA - SECTI'!J34="","",IF('PCA - SECTI'!J34="Prorrogada","Renovação Contratual (contrato já existente)",IF('PCA - SECTI'!J34="Em andamento","Despesa já contratada","")))</f>
        <v/>
      </c>
      <c r="B32" s="159" t="str">
        <f>IF('PCA - SECTI'!J34="","",IF(OR('PCA - SECTI'!J34="Prorrogada",'PCA - SECTI'!J34="Em andamento"),"","Licitação com Ata de Registro de Preços - ARP"))</f>
        <v>Licitação com Ata de Registro de Preços - ARP</v>
      </c>
      <c r="C32" s="159" t="str">
        <f>IF('PCA - SECTI'!J34="","",IF(OR('PCA - SECTI'!J34="Prorrogada",'PCA - SECTI'!J34="Em andamento"),"","Licitação sem Ata de Registro de Preços - ARP"))</f>
        <v>Licitação sem Ata de Registro de Preços - ARP</v>
      </c>
      <c r="D32" s="159" t="str">
        <f>IF('PCA - SECTI'!J34="","",IF(OR('PCA - SECTI'!J34="Prorrogada",'PCA - SECTI'!J34="Em andamento"),"","Contratação Direta (Inexigibilidade ou Dispensa de licitação)"))</f>
        <v>Contratação Direta (Inexigibilidade ou Dispensa de licitação)</v>
      </c>
      <c r="E32" s="159" t="str">
        <f>IF('PCA - SECTI'!J34="","",IF(OR('PCA - SECTI'!J34="Prorrogada",'PCA - SECTI'!J34="Em andamento"),"","Utilização de Ata de Registro de Preços - ARP"))</f>
        <v>Utilização de Ata de Registro de Preços - ARP</v>
      </c>
      <c r="F32" s="159" t="str">
        <f>IF('PCA - SECTI'!J34="","",IF(OR('PCA - SECTI'!J34="Prorrogada",'PCA - SECTI'!J34="Em andamento"),"","Licitação Internacional conforme regras do Acordo de Empréstimo com o Bando Mundial"))</f>
        <v>Licitação Internacional conforme regras do Acordo de Empréstimo com o Bando Mundial</v>
      </c>
      <c r="G32" s="159" t="str">
        <f>IF('PCA - SECTI'!J34="","",IF(OR('PCA - SECTI'!J34="Prorrogada",'PCA - SECTI'!J34="Em andamento"),"","Descentralização de Crédito"))</f>
        <v>Descentralização de Crédito</v>
      </c>
      <c r="H32" s="159" t="str">
        <f>IF('PCA - SECTI'!J34="","",IF(OR('PCA - SECTI'!J34="Prorrogada",'PCA - SECTI'!J34="Em andamento"),"","Repasse Financeiro"))</f>
        <v>Repasse Financeiro</v>
      </c>
    </row>
    <row r="33" spans="1:8">
      <c r="A33" s="158" t="str">
        <f>IF('PCA - SECTI'!J35="","",IF('PCA - SECTI'!J35="Prorrogada","Renovação Contratual (contrato já existente)",IF('PCA - SECTI'!J35="Em andamento","Despesa já contratada","")))</f>
        <v/>
      </c>
      <c r="B33" s="159" t="str">
        <f>IF('PCA - SECTI'!J35="","",IF(OR('PCA - SECTI'!J35="Prorrogada",'PCA - SECTI'!J35="Em andamento"),"","Licitação com Ata de Registro de Preços - ARP"))</f>
        <v>Licitação com Ata de Registro de Preços - ARP</v>
      </c>
      <c r="C33" s="159" t="str">
        <f>IF('PCA - SECTI'!J35="","",IF(OR('PCA - SECTI'!J35="Prorrogada",'PCA - SECTI'!J35="Em andamento"),"","Licitação sem Ata de Registro de Preços - ARP"))</f>
        <v>Licitação sem Ata de Registro de Preços - ARP</v>
      </c>
      <c r="D33" s="159" t="str">
        <f>IF('PCA - SECTI'!J35="","",IF(OR('PCA - SECTI'!J35="Prorrogada",'PCA - SECTI'!J35="Em andamento"),"","Contratação Direta (Inexigibilidade ou Dispensa de licitação)"))</f>
        <v>Contratação Direta (Inexigibilidade ou Dispensa de licitação)</v>
      </c>
      <c r="E33" s="159" t="str">
        <f>IF('PCA - SECTI'!J35="","",IF(OR('PCA - SECTI'!J35="Prorrogada",'PCA - SECTI'!J35="Em andamento"),"","Utilização de Ata de Registro de Preços - ARP"))</f>
        <v>Utilização de Ata de Registro de Preços - ARP</v>
      </c>
      <c r="F33" s="159" t="str">
        <f>IF('PCA - SECTI'!J35="","",IF(OR('PCA - SECTI'!J35="Prorrogada",'PCA - SECTI'!J35="Em andamento"),"","Licitação Internacional conforme regras do Acordo de Empréstimo com o Bando Mundial"))</f>
        <v>Licitação Internacional conforme regras do Acordo de Empréstimo com o Bando Mundial</v>
      </c>
      <c r="G33" s="159" t="str">
        <f>IF('PCA - SECTI'!J35="","",IF(OR('PCA - SECTI'!J35="Prorrogada",'PCA - SECTI'!J35="Em andamento"),"","Descentralização de Crédito"))</f>
        <v>Descentralização de Crédito</v>
      </c>
      <c r="H33" s="159" t="str">
        <f>IF('PCA - SECTI'!J35="","",IF(OR('PCA - SECTI'!J35="Prorrogada",'PCA - SECTI'!J35="Em andamento"),"","Repasse Financeiro"))</f>
        <v>Repasse Financeiro</v>
      </c>
    </row>
    <row r="34" spans="1:8">
      <c r="A34" s="158" t="str">
        <f>IF('PCA - SECTI'!J36="","",IF('PCA - SECTI'!J36="Prorrogada","Renovação Contratual (contrato já existente)",IF('PCA - SECTI'!J36="Em andamento","Despesa já contratada","")))</f>
        <v/>
      </c>
      <c r="B34" s="159" t="str">
        <f>IF('PCA - SECTI'!J36="","",IF(OR('PCA - SECTI'!J36="Prorrogada",'PCA - SECTI'!J36="Em andamento"),"","Licitação com Ata de Registro de Preços - ARP"))</f>
        <v>Licitação com Ata de Registro de Preços - ARP</v>
      </c>
      <c r="C34" s="159" t="str">
        <f>IF('PCA - SECTI'!J36="","",IF(OR('PCA - SECTI'!J36="Prorrogada",'PCA - SECTI'!J36="Em andamento"),"","Licitação sem Ata de Registro de Preços - ARP"))</f>
        <v>Licitação sem Ata de Registro de Preços - ARP</v>
      </c>
      <c r="D34" s="159" t="str">
        <f>IF('PCA - SECTI'!J36="","",IF(OR('PCA - SECTI'!J36="Prorrogada",'PCA - SECTI'!J36="Em andamento"),"","Contratação Direta (Inexigibilidade ou Dispensa de licitação)"))</f>
        <v>Contratação Direta (Inexigibilidade ou Dispensa de licitação)</v>
      </c>
      <c r="E34" s="159" t="str">
        <f>IF('PCA - SECTI'!J36="","",IF(OR('PCA - SECTI'!J36="Prorrogada",'PCA - SECTI'!J36="Em andamento"),"","Utilização de Ata de Registro de Preços - ARP"))</f>
        <v>Utilização de Ata de Registro de Preços - ARP</v>
      </c>
      <c r="F34" s="159" t="str">
        <f>IF('PCA - SECTI'!J36="","",IF(OR('PCA - SECTI'!J36="Prorrogada",'PCA - SECTI'!J36="Em andamento"),"","Licitação Internacional conforme regras do Acordo de Empréstimo com o Bando Mundial"))</f>
        <v>Licitação Internacional conforme regras do Acordo de Empréstimo com o Bando Mundial</v>
      </c>
      <c r="G34" s="159" t="str">
        <f>IF('PCA - SECTI'!J36="","",IF(OR('PCA - SECTI'!J36="Prorrogada",'PCA - SECTI'!J36="Em andamento"),"","Descentralização de Crédito"))</f>
        <v>Descentralização de Crédito</v>
      </c>
      <c r="H34" s="159" t="str">
        <f>IF('PCA - SECTI'!J36="","",IF(OR('PCA - SECTI'!J36="Prorrogada",'PCA - SECTI'!J36="Em andamento"),"","Repasse Financeiro"))</f>
        <v>Repasse Financeiro</v>
      </c>
    </row>
    <row r="35" spans="1:8">
      <c r="A35" s="158" t="str">
        <f>IF('PCA - SECTI'!J37="","",IF('PCA - SECTI'!J37="Prorrogada","Renovação Contratual (contrato já existente)",IF('PCA - SECTI'!J37="Em andamento","Despesa já contratada","")))</f>
        <v/>
      </c>
      <c r="B35" s="159" t="str">
        <f>IF('PCA - SECTI'!J37="","",IF(OR('PCA - SECTI'!J37="Prorrogada",'PCA - SECTI'!J37="Em andamento"),"","Licitação com Ata de Registro de Preços - ARP"))</f>
        <v>Licitação com Ata de Registro de Preços - ARP</v>
      </c>
      <c r="C35" s="159" t="str">
        <f>IF('PCA - SECTI'!J37="","",IF(OR('PCA - SECTI'!J37="Prorrogada",'PCA - SECTI'!J37="Em andamento"),"","Licitação sem Ata de Registro de Preços - ARP"))</f>
        <v>Licitação sem Ata de Registro de Preços - ARP</v>
      </c>
      <c r="D35" s="159" t="str">
        <f>IF('PCA - SECTI'!J37="","",IF(OR('PCA - SECTI'!J37="Prorrogada",'PCA - SECTI'!J37="Em andamento"),"","Contratação Direta (Inexigibilidade ou Dispensa de licitação)"))</f>
        <v>Contratação Direta (Inexigibilidade ou Dispensa de licitação)</v>
      </c>
      <c r="E35" s="159" t="str">
        <f>IF('PCA - SECTI'!J37="","",IF(OR('PCA - SECTI'!J37="Prorrogada",'PCA - SECTI'!J37="Em andamento"),"","Utilização de Ata de Registro de Preços - ARP"))</f>
        <v>Utilização de Ata de Registro de Preços - ARP</v>
      </c>
      <c r="F35" s="159" t="str">
        <f>IF('PCA - SECTI'!J37="","",IF(OR('PCA - SECTI'!J37="Prorrogada",'PCA - SECTI'!J37="Em andamento"),"","Licitação Internacional conforme regras do Acordo de Empréstimo com o Bando Mundial"))</f>
        <v>Licitação Internacional conforme regras do Acordo de Empréstimo com o Bando Mundial</v>
      </c>
      <c r="G35" s="159" t="str">
        <f>IF('PCA - SECTI'!J37="","",IF(OR('PCA - SECTI'!J37="Prorrogada",'PCA - SECTI'!J37="Em andamento"),"","Descentralização de Crédito"))</f>
        <v>Descentralização de Crédito</v>
      </c>
      <c r="H35" s="159" t="str">
        <f>IF('PCA - SECTI'!J37="","",IF(OR('PCA - SECTI'!J37="Prorrogada",'PCA - SECTI'!J37="Em andamento"),"","Repasse Financeiro"))</f>
        <v>Repasse Financeiro</v>
      </c>
    </row>
    <row r="36" spans="1:8">
      <c r="A36" s="158" t="str">
        <f>IF('PCA - SECTI'!J38="","",IF('PCA - SECTI'!J38="Prorrogada","Renovação Contratual (contrato já existente)",IF('PCA - SECTI'!J38="Em andamento","Despesa já contratada","")))</f>
        <v/>
      </c>
      <c r="B36" s="159" t="str">
        <f>IF('PCA - SECTI'!J38="","",IF(OR('PCA - SECTI'!J38="Prorrogada",'PCA - SECTI'!J38="Em andamento"),"","Licitação com Ata de Registro de Preços - ARP"))</f>
        <v>Licitação com Ata de Registro de Preços - ARP</v>
      </c>
      <c r="C36" s="159" t="str">
        <f>IF('PCA - SECTI'!J38="","",IF(OR('PCA - SECTI'!J38="Prorrogada",'PCA - SECTI'!J38="Em andamento"),"","Licitação sem Ata de Registro de Preços - ARP"))</f>
        <v>Licitação sem Ata de Registro de Preços - ARP</v>
      </c>
      <c r="D36" s="159" t="str">
        <f>IF('PCA - SECTI'!J38="","",IF(OR('PCA - SECTI'!J38="Prorrogada",'PCA - SECTI'!J38="Em andamento"),"","Contratação Direta (Inexigibilidade ou Dispensa de licitação)"))</f>
        <v>Contratação Direta (Inexigibilidade ou Dispensa de licitação)</v>
      </c>
      <c r="E36" s="159" t="str">
        <f>IF('PCA - SECTI'!J38="","",IF(OR('PCA - SECTI'!J38="Prorrogada",'PCA - SECTI'!J38="Em andamento"),"","Utilização de Ata de Registro de Preços - ARP"))</f>
        <v>Utilização de Ata de Registro de Preços - ARP</v>
      </c>
      <c r="F36" s="159" t="str">
        <f>IF('PCA - SECTI'!J38="","",IF(OR('PCA - SECTI'!J38="Prorrogada",'PCA - SECTI'!J38="Em andamento"),"","Licitação Internacional conforme regras do Acordo de Empréstimo com o Bando Mundial"))</f>
        <v>Licitação Internacional conforme regras do Acordo de Empréstimo com o Bando Mundial</v>
      </c>
      <c r="G36" s="159" t="str">
        <f>IF('PCA - SECTI'!J38="","",IF(OR('PCA - SECTI'!J38="Prorrogada",'PCA - SECTI'!J38="Em andamento"),"","Descentralização de Crédito"))</f>
        <v>Descentralização de Crédito</v>
      </c>
      <c r="H36" s="159" t="str">
        <f>IF('PCA - SECTI'!J38="","",IF(OR('PCA - SECTI'!J38="Prorrogada",'PCA - SECTI'!J38="Em andamento"),"","Repasse Financeiro"))</f>
        <v>Repasse Financeiro</v>
      </c>
    </row>
    <row r="37" spans="1:8">
      <c r="A37" s="158" t="str">
        <f>IF('PCA - SECTI'!J39="","",IF('PCA - SECTI'!J39="Prorrogada","Renovação Contratual (contrato já existente)",IF('PCA - SECTI'!J39="Em andamento","Despesa já contratada","")))</f>
        <v/>
      </c>
      <c r="B37" s="159" t="str">
        <f>IF('PCA - SECTI'!J39="","",IF(OR('PCA - SECTI'!J39="Prorrogada",'PCA - SECTI'!J39="Em andamento"),"","Licitação com Ata de Registro de Preços - ARP"))</f>
        <v>Licitação com Ata de Registro de Preços - ARP</v>
      </c>
      <c r="C37" s="159" t="str">
        <f>IF('PCA - SECTI'!J39="","",IF(OR('PCA - SECTI'!J39="Prorrogada",'PCA - SECTI'!J39="Em andamento"),"","Licitação sem Ata de Registro de Preços - ARP"))</f>
        <v>Licitação sem Ata de Registro de Preços - ARP</v>
      </c>
      <c r="D37" s="159" t="str">
        <f>IF('PCA - SECTI'!J39="","",IF(OR('PCA - SECTI'!J39="Prorrogada",'PCA - SECTI'!J39="Em andamento"),"","Contratação Direta (Inexigibilidade ou Dispensa de licitação)"))</f>
        <v>Contratação Direta (Inexigibilidade ou Dispensa de licitação)</v>
      </c>
      <c r="E37" s="159" t="str">
        <f>IF('PCA - SECTI'!J39="","",IF(OR('PCA - SECTI'!J39="Prorrogada",'PCA - SECTI'!J39="Em andamento"),"","Utilização de Ata de Registro de Preços - ARP"))</f>
        <v>Utilização de Ata de Registro de Preços - ARP</v>
      </c>
      <c r="F37" s="159" t="str">
        <f>IF('PCA - SECTI'!J39="","",IF(OR('PCA - SECTI'!J39="Prorrogada",'PCA - SECTI'!J39="Em andamento"),"","Licitação Internacional conforme regras do Acordo de Empréstimo com o Bando Mundial"))</f>
        <v>Licitação Internacional conforme regras do Acordo de Empréstimo com o Bando Mundial</v>
      </c>
      <c r="G37" s="159" t="str">
        <f>IF('PCA - SECTI'!J39="","",IF(OR('PCA - SECTI'!J39="Prorrogada",'PCA - SECTI'!J39="Em andamento"),"","Descentralização de Crédito"))</f>
        <v>Descentralização de Crédito</v>
      </c>
      <c r="H37" s="159" t="str">
        <f>IF('PCA - SECTI'!J39="","",IF(OR('PCA - SECTI'!J39="Prorrogada",'PCA - SECTI'!J39="Em andamento"),"","Repasse Financeiro"))</f>
        <v>Repasse Financeiro</v>
      </c>
    </row>
    <row r="38" spans="1:8">
      <c r="A38" s="158" t="str">
        <f>IF('PCA - SECTI'!J40="","",IF('PCA - SECTI'!J40="Prorrogada","Renovação Contratual (contrato já existente)",IF('PCA - SECTI'!J40="Em andamento","Despesa já contratada","")))</f>
        <v/>
      </c>
      <c r="B38" s="159" t="str">
        <f>IF('PCA - SECTI'!J40="","",IF(OR('PCA - SECTI'!J40="Prorrogada",'PCA - SECTI'!J40="Em andamento"),"","Licitação com Ata de Registro de Preços - ARP"))</f>
        <v>Licitação com Ata de Registro de Preços - ARP</v>
      </c>
      <c r="C38" s="159" t="str">
        <f>IF('PCA - SECTI'!J40="","",IF(OR('PCA - SECTI'!J40="Prorrogada",'PCA - SECTI'!J40="Em andamento"),"","Licitação sem Ata de Registro de Preços - ARP"))</f>
        <v>Licitação sem Ata de Registro de Preços - ARP</v>
      </c>
      <c r="D38" s="159" t="str">
        <f>IF('PCA - SECTI'!J40="","",IF(OR('PCA - SECTI'!J40="Prorrogada",'PCA - SECTI'!J40="Em andamento"),"","Contratação Direta (Inexigibilidade ou Dispensa de licitação)"))</f>
        <v>Contratação Direta (Inexigibilidade ou Dispensa de licitação)</v>
      </c>
      <c r="E38" s="159" t="str">
        <f>IF('PCA - SECTI'!J40="","",IF(OR('PCA - SECTI'!J40="Prorrogada",'PCA - SECTI'!J40="Em andamento"),"","Utilização de Ata de Registro de Preços - ARP"))</f>
        <v>Utilização de Ata de Registro de Preços - ARP</v>
      </c>
      <c r="F38" s="159" t="str">
        <f>IF('PCA - SECTI'!J40="","",IF(OR('PCA - SECTI'!J40="Prorrogada",'PCA - SECTI'!J40="Em andamento"),"","Licitação Internacional conforme regras do Acordo de Empréstimo com o Bando Mundial"))</f>
        <v>Licitação Internacional conforme regras do Acordo de Empréstimo com o Bando Mundial</v>
      </c>
      <c r="G38" s="159" t="str">
        <f>IF('PCA - SECTI'!J40="","",IF(OR('PCA - SECTI'!J40="Prorrogada",'PCA - SECTI'!J40="Em andamento"),"","Descentralização de Crédito"))</f>
        <v>Descentralização de Crédito</v>
      </c>
      <c r="H38" s="159" t="str">
        <f>IF('PCA - SECTI'!J40="","",IF(OR('PCA - SECTI'!J40="Prorrogada",'PCA - SECTI'!J40="Em andamento"),"","Repasse Financeiro"))</f>
        <v>Repasse Financeiro</v>
      </c>
    </row>
    <row r="39" spans="1:8">
      <c r="A39" s="158" t="str">
        <f>IF('PCA - SECTI'!J41="","",IF('PCA - SECTI'!J41="Prorrogada","Renovação Contratual (contrato já existente)",IF('PCA - SECTI'!J41="Em andamento","Despesa já contratada","")))</f>
        <v/>
      </c>
      <c r="B39" s="159" t="str">
        <f>IF('PCA - SECTI'!J41="","",IF(OR('PCA - SECTI'!J41="Prorrogada",'PCA - SECTI'!J41="Em andamento"),"","Licitação com Ata de Registro de Preços - ARP"))</f>
        <v>Licitação com Ata de Registro de Preços - ARP</v>
      </c>
      <c r="C39" s="159" t="str">
        <f>IF('PCA - SECTI'!J41="","",IF(OR('PCA - SECTI'!J41="Prorrogada",'PCA - SECTI'!J41="Em andamento"),"","Licitação sem Ata de Registro de Preços - ARP"))</f>
        <v>Licitação sem Ata de Registro de Preços - ARP</v>
      </c>
      <c r="D39" s="159" t="str">
        <f>IF('PCA - SECTI'!J41="","",IF(OR('PCA - SECTI'!J41="Prorrogada",'PCA - SECTI'!J41="Em andamento"),"","Contratação Direta (Inexigibilidade ou Dispensa de licitação)"))</f>
        <v>Contratação Direta (Inexigibilidade ou Dispensa de licitação)</v>
      </c>
      <c r="E39" s="159" t="str">
        <f>IF('PCA - SECTI'!J41="","",IF(OR('PCA - SECTI'!J41="Prorrogada",'PCA - SECTI'!J41="Em andamento"),"","Utilização de Ata de Registro de Preços - ARP"))</f>
        <v>Utilização de Ata de Registro de Preços - ARP</v>
      </c>
      <c r="F39" s="159" t="str">
        <f>IF('PCA - SECTI'!J41="","",IF(OR('PCA - SECTI'!J41="Prorrogada",'PCA - SECTI'!J41="Em andamento"),"","Licitação Internacional conforme regras do Acordo de Empréstimo com o Bando Mundial"))</f>
        <v>Licitação Internacional conforme regras do Acordo de Empréstimo com o Bando Mundial</v>
      </c>
      <c r="G39" s="159" t="str">
        <f>IF('PCA - SECTI'!J41="","",IF(OR('PCA - SECTI'!J41="Prorrogada",'PCA - SECTI'!J41="Em andamento"),"","Descentralização de Crédito"))</f>
        <v>Descentralização de Crédito</v>
      </c>
      <c r="H39" s="159" t="str">
        <f>IF('PCA - SECTI'!J41="","",IF(OR('PCA - SECTI'!J41="Prorrogada",'PCA - SECTI'!J41="Em andamento"),"","Repasse Financeiro"))</f>
        <v>Repasse Financeiro</v>
      </c>
    </row>
    <row r="40" spans="1:8">
      <c r="A40" s="158" t="str">
        <f>IF('PCA - SECTI'!J42="","",IF('PCA - SECTI'!J42="Prorrogada","Renovação Contratual (contrato já existente)",IF('PCA - SECTI'!J42="Em andamento","Despesa já contratada","")))</f>
        <v/>
      </c>
      <c r="B40" s="159" t="str">
        <f>IF('PCA - SECTI'!J42="","",IF(OR('PCA - SECTI'!J42="Prorrogada",'PCA - SECTI'!J42="Em andamento"),"","Licitação com Ata de Registro de Preços - ARP"))</f>
        <v>Licitação com Ata de Registro de Preços - ARP</v>
      </c>
      <c r="C40" s="159" t="str">
        <f>IF('PCA - SECTI'!J42="","",IF(OR('PCA - SECTI'!J42="Prorrogada",'PCA - SECTI'!J42="Em andamento"),"","Licitação sem Ata de Registro de Preços - ARP"))</f>
        <v>Licitação sem Ata de Registro de Preços - ARP</v>
      </c>
      <c r="D40" s="159" t="str">
        <f>IF('PCA - SECTI'!J42="","",IF(OR('PCA - SECTI'!J42="Prorrogada",'PCA - SECTI'!J42="Em andamento"),"","Contratação Direta (Inexigibilidade ou Dispensa de licitação)"))</f>
        <v>Contratação Direta (Inexigibilidade ou Dispensa de licitação)</v>
      </c>
      <c r="E40" s="159" t="str">
        <f>IF('PCA - SECTI'!J42="","",IF(OR('PCA - SECTI'!J42="Prorrogada",'PCA - SECTI'!J42="Em andamento"),"","Utilização de Ata de Registro de Preços - ARP"))</f>
        <v>Utilização de Ata de Registro de Preços - ARP</v>
      </c>
      <c r="F40" s="159" t="str">
        <f>IF('PCA - SECTI'!J42="","",IF(OR('PCA - SECTI'!J42="Prorrogada",'PCA - SECTI'!J42="Em andamento"),"","Licitação Internacional conforme regras do Acordo de Empréstimo com o Bando Mundial"))</f>
        <v>Licitação Internacional conforme regras do Acordo de Empréstimo com o Bando Mundial</v>
      </c>
      <c r="G40" s="159" t="str">
        <f>IF('PCA - SECTI'!J42="","",IF(OR('PCA - SECTI'!J42="Prorrogada",'PCA - SECTI'!J42="Em andamento"),"","Descentralização de Crédito"))</f>
        <v>Descentralização de Crédito</v>
      </c>
      <c r="H40" s="159" t="str">
        <f>IF('PCA - SECTI'!J42="","",IF(OR('PCA - SECTI'!J42="Prorrogada",'PCA - SECTI'!J42="Em andamento"),"","Repasse Financeiro"))</f>
        <v>Repasse Financeiro</v>
      </c>
    </row>
    <row r="41" spans="1:8">
      <c r="A41" s="158" t="str">
        <f>IF('PCA - SECTI'!J43="","",IF('PCA - SECTI'!J43="Prorrogada","Renovação Contratual (contrato já existente)",IF('PCA - SECTI'!J43="Em andamento","Despesa já contratada","")))</f>
        <v/>
      </c>
      <c r="B41" s="159" t="str">
        <f>IF('PCA - SECTI'!J43="","",IF(OR('PCA - SECTI'!J43="Prorrogada",'PCA - SECTI'!J43="Em andamento"),"","Licitação com Ata de Registro de Preços - ARP"))</f>
        <v>Licitação com Ata de Registro de Preços - ARP</v>
      </c>
      <c r="C41" s="159" t="str">
        <f>IF('PCA - SECTI'!J43="","",IF(OR('PCA - SECTI'!J43="Prorrogada",'PCA - SECTI'!J43="Em andamento"),"","Licitação sem Ata de Registro de Preços - ARP"))</f>
        <v>Licitação sem Ata de Registro de Preços - ARP</v>
      </c>
      <c r="D41" s="159" t="str">
        <f>IF('PCA - SECTI'!J43="","",IF(OR('PCA - SECTI'!J43="Prorrogada",'PCA - SECTI'!J43="Em andamento"),"","Contratação Direta (Inexigibilidade ou Dispensa de licitação)"))</f>
        <v>Contratação Direta (Inexigibilidade ou Dispensa de licitação)</v>
      </c>
      <c r="E41" s="159" t="str">
        <f>IF('PCA - SECTI'!J43="","",IF(OR('PCA - SECTI'!J43="Prorrogada",'PCA - SECTI'!J43="Em andamento"),"","Utilização de Ata de Registro de Preços - ARP"))</f>
        <v>Utilização de Ata de Registro de Preços - ARP</v>
      </c>
      <c r="F41" s="159" t="str">
        <f>IF('PCA - SECTI'!J43="","",IF(OR('PCA - SECTI'!J43="Prorrogada",'PCA - SECTI'!J43="Em andamento"),"","Licitação Internacional conforme regras do Acordo de Empréstimo com o Bando Mundial"))</f>
        <v>Licitação Internacional conforme regras do Acordo de Empréstimo com o Bando Mundial</v>
      </c>
      <c r="G41" s="159" t="str">
        <f>IF('PCA - SECTI'!J43="","",IF(OR('PCA - SECTI'!J43="Prorrogada",'PCA - SECTI'!J43="Em andamento"),"","Descentralização de Crédito"))</f>
        <v>Descentralização de Crédito</v>
      </c>
      <c r="H41" s="159" t="str">
        <f>IF('PCA - SECTI'!J43="","",IF(OR('PCA - SECTI'!J43="Prorrogada",'PCA - SECTI'!J43="Em andamento"),"","Repasse Financeiro"))</f>
        <v>Repasse Financeiro</v>
      </c>
    </row>
    <row r="42" spans="1:8">
      <c r="A42" s="158" t="str">
        <f>IF('PCA - SECTI'!J44="","",IF('PCA - SECTI'!J44="Prorrogada","Renovação Contratual (contrato já existente)",IF('PCA - SECTI'!J44="Em andamento","Despesa já contratada","")))</f>
        <v/>
      </c>
      <c r="B42" s="159" t="str">
        <f>IF('PCA - SECTI'!J44="","",IF(OR('PCA - SECTI'!J44="Prorrogada",'PCA - SECTI'!J44="Em andamento"),"","Licitação com Ata de Registro de Preços - ARP"))</f>
        <v>Licitação com Ata de Registro de Preços - ARP</v>
      </c>
      <c r="C42" s="159" t="str">
        <f>IF('PCA - SECTI'!J44="","",IF(OR('PCA - SECTI'!J44="Prorrogada",'PCA - SECTI'!J44="Em andamento"),"","Licitação sem Ata de Registro de Preços - ARP"))</f>
        <v>Licitação sem Ata de Registro de Preços - ARP</v>
      </c>
      <c r="D42" s="159" t="str">
        <f>IF('PCA - SECTI'!J44="","",IF(OR('PCA - SECTI'!J44="Prorrogada",'PCA - SECTI'!J44="Em andamento"),"","Contratação Direta (Inexigibilidade ou Dispensa de licitação)"))</f>
        <v>Contratação Direta (Inexigibilidade ou Dispensa de licitação)</v>
      </c>
      <c r="E42" s="159" t="str">
        <f>IF('PCA - SECTI'!J44="","",IF(OR('PCA - SECTI'!J44="Prorrogada",'PCA - SECTI'!J44="Em andamento"),"","Utilização de Ata de Registro de Preços - ARP"))</f>
        <v>Utilização de Ata de Registro de Preços - ARP</v>
      </c>
      <c r="F42" s="159" t="str">
        <f>IF('PCA - SECTI'!J44="","",IF(OR('PCA - SECTI'!J44="Prorrogada",'PCA - SECTI'!J44="Em andamento"),"","Licitação Internacional conforme regras do Acordo de Empréstimo com o Bando Mundial"))</f>
        <v>Licitação Internacional conforme regras do Acordo de Empréstimo com o Bando Mundial</v>
      </c>
      <c r="G42" s="159" t="str">
        <f>IF('PCA - SECTI'!J44="","",IF(OR('PCA - SECTI'!J44="Prorrogada",'PCA - SECTI'!J44="Em andamento"),"","Descentralização de Crédito"))</f>
        <v>Descentralização de Crédito</v>
      </c>
      <c r="H42" s="159" t="str">
        <f>IF('PCA - SECTI'!J44="","",IF(OR('PCA - SECTI'!J44="Prorrogada",'PCA - SECTI'!J44="Em andamento"),"","Repasse Financeiro"))</f>
        <v>Repasse Financeiro</v>
      </c>
    </row>
    <row r="43" spans="1:8">
      <c r="A43" s="158" t="str">
        <f>IF('PCA - SECTI'!J45="","",IF('PCA - SECTI'!J45="Prorrogada","Renovação Contratual (contrato já existente)",IF('PCA - SECTI'!J45="Em andamento","Despesa já contratada","")))</f>
        <v/>
      </c>
      <c r="B43" s="159" t="str">
        <f>IF('PCA - SECTI'!J45="","",IF(OR('PCA - SECTI'!J45="Prorrogada",'PCA - SECTI'!J45="Em andamento"),"","Licitação com Ata de Registro de Preços - ARP"))</f>
        <v>Licitação com Ata de Registro de Preços - ARP</v>
      </c>
      <c r="C43" s="159" t="str">
        <f>IF('PCA - SECTI'!J45="","",IF(OR('PCA - SECTI'!J45="Prorrogada",'PCA - SECTI'!J45="Em andamento"),"","Licitação sem Ata de Registro de Preços - ARP"))</f>
        <v>Licitação sem Ata de Registro de Preços - ARP</v>
      </c>
      <c r="D43" s="159" t="str">
        <f>IF('PCA - SECTI'!J45="","",IF(OR('PCA - SECTI'!J45="Prorrogada",'PCA - SECTI'!J45="Em andamento"),"","Contratação Direta (Inexigibilidade ou Dispensa de licitação)"))</f>
        <v>Contratação Direta (Inexigibilidade ou Dispensa de licitação)</v>
      </c>
      <c r="E43" s="159" t="str">
        <f>IF('PCA - SECTI'!J45="","",IF(OR('PCA - SECTI'!J45="Prorrogada",'PCA - SECTI'!J45="Em andamento"),"","Utilização de Ata de Registro de Preços - ARP"))</f>
        <v>Utilização de Ata de Registro de Preços - ARP</v>
      </c>
      <c r="F43" s="159" t="str">
        <f>IF('PCA - SECTI'!J45="","",IF(OR('PCA - SECTI'!J45="Prorrogada",'PCA - SECTI'!J45="Em andamento"),"","Licitação Internacional conforme regras do Acordo de Empréstimo com o Bando Mundial"))</f>
        <v>Licitação Internacional conforme regras do Acordo de Empréstimo com o Bando Mundial</v>
      </c>
      <c r="G43" s="159" t="str">
        <f>IF('PCA - SECTI'!J45="","",IF(OR('PCA - SECTI'!J45="Prorrogada",'PCA - SECTI'!J45="Em andamento"),"","Descentralização de Crédito"))</f>
        <v>Descentralização de Crédito</v>
      </c>
      <c r="H43" s="159" t="str">
        <f>IF('PCA - SECTI'!J45="","",IF(OR('PCA - SECTI'!J45="Prorrogada",'PCA - SECTI'!J45="Em andamento"),"","Repasse Financeiro"))</f>
        <v>Repasse Financeiro</v>
      </c>
    </row>
    <row r="44" spans="1:8">
      <c r="A44" s="158" t="str">
        <f>IF('PCA - SECTI'!J46="","",IF('PCA - SECTI'!J46="Prorrogada","Renovação Contratual (contrato já existente)",IF('PCA - SECTI'!J46="Em andamento","Despesa já contratada","")))</f>
        <v/>
      </c>
      <c r="B44" s="159" t="str">
        <f>IF('PCA - SECTI'!J46="","",IF(OR('PCA - SECTI'!J46="Prorrogada",'PCA - SECTI'!J46="Em andamento"),"","Licitação com Ata de Registro de Preços - ARP"))</f>
        <v>Licitação com Ata de Registro de Preços - ARP</v>
      </c>
      <c r="C44" s="159" t="str">
        <f>IF('PCA - SECTI'!J46="","",IF(OR('PCA - SECTI'!J46="Prorrogada",'PCA - SECTI'!J46="Em andamento"),"","Licitação sem Ata de Registro de Preços - ARP"))</f>
        <v>Licitação sem Ata de Registro de Preços - ARP</v>
      </c>
      <c r="D44" s="159" t="str">
        <f>IF('PCA - SECTI'!J46="","",IF(OR('PCA - SECTI'!J46="Prorrogada",'PCA - SECTI'!J46="Em andamento"),"","Contratação Direta (Inexigibilidade ou Dispensa de licitação)"))</f>
        <v>Contratação Direta (Inexigibilidade ou Dispensa de licitação)</v>
      </c>
      <c r="E44" s="159" t="str">
        <f>IF('PCA - SECTI'!J46="","",IF(OR('PCA - SECTI'!J46="Prorrogada",'PCA - SECTI'!J46="Em andamento"),"","Utilização de Ata de Registro de Preços - ARP"))</f>
        <v>Utilização de Ata de Registro de Preços - ARP</v>
      </c>
      <c r="F44" s="159" t="str">
        <f>IF('PCA - SECTI'!J46="","",IF(OR('PCA - SECTI'!J46="Prorrogada",'PCA - SECTI'!J46="Em andamento"),"","Licitação Internacional conforme regras do Acordo de Empréstimo com o Bando Mundial"))</f>
        <v>Licitação Internacional conforme regras do Acordo de Empréstimo com o Bando Mundial</v>
      </c>
      <c r="G44" s="159" t="str">
        <f>IF('PCA - SECTI'!J46="","",IF(OR('PCA - SECTI'!J46="Prorrogada",'PCA - SECTI'!J46="Em andamento"),"","Descentralização de Crédito"))</f>
        <v>Descentralização de Crédito</v>
      </c>
      <c r="H44" s="159" t="str">
        <f>IF('PCA - SECTI'!J46="","",IF(OR('PCA - SECTI'!J46="Prorrogada",'PCA - SECTI'!J46="Em andamento"),"","Repasse Financeiro"))</f>
        <v>Repasse Financeiro</v>
      </c>
    </row>
    <row r="45" spans="1:8">
      <c r="A45" s="158" t="str">
        <f>IF('PCA - SECTI'!J47="","",IF('PCA - SECTI'!J47="Prorrogada","Renovação Contratual (contrato já existente)",IF('PCA - SECTI'!J47="Em andamento","Despesa já contratada","")))</f>
        <v/>
      </c>
      <c r="B45" s="159" t="str">
        <f>IF('PCA - SECTI'!J47="","",IF(OR('PCA - SECTI'!J47="Prorrogada",'PCA - SECTI'!J47="Em andamento"),"","Licitação com Ata de Registro de Preços - ARP"))</f>
        <v>Licitação com Ata de Registro de Preços - ARP</v>
      </c>
      <c r="C45" s="159" t="str">
        <f>IF('PCA - SECTI'!J47="","",IF(OR('PCA - SECTI'!J47="Prorrogada",'PCA - SECTI'!J47="Em andamento"),"","Licitação sem Ata de Registro de Preços - ARP"))</f>
        <v>Licitação sem Ata de Registro de Preços - ARP</v>
      </c>
      <c r="D45" s="159" t="str">
        <f>IF('PCA - SECTI'!J47="","",IF(OR('PCA - SECTI'!J47="Prorrogada",'PCA - SECTI'!J47="Em andamento"),"","Contratação Direta (Inexigibilidade ou Dispensa de licitação)"))</f>
        <v>Contratação Direta (Inexigibilidade ou Dispensa de licitação)</v>
      </c>
      <c r="E45" s="159" t="str">
        <f>IF('PCA - SECTI'!J47="","",IF(OR('PCA - SECTI'!J47="Prorrogada",'PCA - SECTI'!J47="Em andamento"),"","Utilização de Ata de Registro de Preços - ARP"))</f>
        <v>Utilização de Ata de Registro de Preços - ARP</v>
      </c>
      <c r="F45" s="159" t="str">
        <f>IF('PCA - SECTI'!J47="","",IF(OR('PCA - SECTI'!J47="Prorrogada",'PCA - SECTI'!J47="Em andamento"),"","Licitação Internacional conforme regras do Acordo de Empréstimo com o Bando Mundial"))</f>
        <v>Licitação Internacional conforme regras do Acordo de Empréstimo com o Bando Mundial</v>
      </c>
      <c r="G45" s="159" t="str">
        <f>IF('PCA - SECTI'!J47="","",IF(OR('PCA - SECTI'!J47="Prorrogada",'PCA - SECTI'!J47="Em andamento"),"","Descentralização de Crédito"))</f>
        <v>Descentralização de Crédito</v>
      </c>
      <c r="H45" s="159" t="str">
        <f>IF('PCA - SECTI'!J47="","",IF(OR('PCA - SECTI'!J47="Prorrogada",'PCA - SECTI'!J47="Em andamento"),"","Repasse Financeiro"))</f>
        <v>Repasse Financeiro</v>
      </c>
    </row>
    <row r="46" spans="1:8">
      <c r="A46" s="158" t="str">
        <f>IF('PCA - SECTI'!J48="","",IF('PCA - SECTI'!J48="Prorrogada","Renovação Contratual (contrato já existente)",IF('PCA - SECTI'!J48="Em andamento","Despesa já contratada","")))</f>
        <v/>
      </c>
      <c r="B46" s="159" t="str">
        <f>IF('PCA - SECTI'!J48="","",IF(OR('PCA - SECTI'!J48="Prorrogada",'PCA - SECTI'!J48="Em andamento"),"","Licitação com Ata de Registro de Preços - ARP"))</f>
        <v>Licitação com Ata de Registro de Preços - ARP</v>
      </c>
      <c r="C46" s="159" t="str">
        <f>IF('PCA - SECTI'!J48="","",IF(OR('PCA - SECTI'!J48="Prorrogada",'PCA - SECTI'!J48="Em andamento"),"","Licitação sem Ata de Registro de Preços - ARP"))</f>
        <v>Licitação sem Ata de Registro de Preços - ARP</v>
      </c>
      <c r="D46" s="159" t="str">
        <f>IF('PCA - SECTI'!J48="","",IF(OR('PCA - SECTI'!J48="Prorrogada",'PCA - SECTI'!J48="Em andamento"),"","Contratação Direta (Inexigibilidade ou Dispensa de licitação)"))</f>
        <v>Contratação Direta (Inexigibilidade ou Dispensa de licitação)</v>
      </c>
      <c r="E46" s="159" t="str">
        <f>IF('PCA - SECTI'!J48="","",IF(OR('PCA - SECTI'!J48="Prorrogada",'PCA - SECTI'!J48="Em andamento"),"","Utilização de Ata de Registro de Preços - ARP"))</f>
        <v>Utilização de Ata de Registro de Preços - ARP</v>
      </c>
      <c r="F46" s="159" t="str">
        <f>IF('PCA - SECTI'!J48="","",IF(OR('PCA - SECTI'!J48="Prorrogada",'PCA - SECTI'!J48="Em andamento"),"","Licitação Internacional conforme regras do Acordo de Empréstimo com o Bando Mundial"))</f>
        <v>Licitação Internacional conforme regras do Acordo de Empréstimo com o Bando Mundial</v>
      </c>
      <c r="G46" s="159" t="str">
        <f>IF('PCA - SECTI'!J48="","",IF(OR('PCA - SECTI'!J48="Prorrogada",'PCA - SECTI'!J48="Em andamento"),"","Descentralização de Crédito"))</f>
        <v>Descentralização de Crédito</v>
      </c>
      <c r="H46" s="159" t="str">
        <f>IF('PCA - SECTI'!J48="","",IF(OR('PCA - SECTI'!J48="Prorrogada",'PCA - SECTI'!J48="Em andamento"),"","Repasse Financeiro"))</f>
        <v>Repasse Financeiro</v>
      </c>
    </row>
    <row r="47" spans="1:8">
      <c r="A47" s="158" t="str">
        <f>IF('PCA - SECTI'!J49="","",IF('PCA - SECTI'!J49="Prorrogada","Renovação Contratual (contrato já existente)",IF('PCA - SECTI'!J49="Em andamento","Despesa já contratada","")))</f>
        <v/>
      </c>
      <c r="B47" s="159" t="str">
        <f>IF('PCA - SECTI'!J49="","",IF(OR('PCA - SECTI'!J49="Prorrogada",'PCA - SECTI'!J49="Em andamento"),"","Licitação com Ata de Registro de Preços - ARP"))</f>
        <v>Licitação com Ata de Registro de Preços - ARP</v>
      </c>
      <c r="C47" s="159" t="str">
        <f>IF('PCA - SECTI'!J49="","",IF(OR('PCA - SECTI'!J49="Prorrogada",'PCA - SECTI'!J49="Em andamento"),"","Licitação sem Ata de Registro de Preços - ARP"))</f>
        <v>Licitação sem Ata de Registro de Preços - ARP</v>
      </c>
      <c r="D47" s="159" t="str">
        <f>IF('PCA - SECTI'!J49="","",IF(OR('PCA - SECTI'!J49="Prorrogada",'PCA - SECTI'!J49="Em andamento"),"","Contratação Direta (Inexigibilidade ou Dispensa de licitação)"))</f>
        <v>Contratação Direta (Inexigibilidade ou Dispensa de licitação)</v>
      </c>
      <c r="E47" s="159" t="str">
        <f>IF('PCA - SECTI'!J49="","",IF(OR('PCA - SECTI'!J49="Prorrogada",'PCA - SECTI'!J49="Em andamento"),"","Utilização de Ata de Registro de Preços - ARP"))</f>
        <v>Utilização de Ata de Registro de Preços - ARP</v>
      </c>
      <c r="F47" s="159" t="str">
        <f>IF('PCA - SECTI'!J49="","",IF(OR('PCA - SECTI'!J49="Prorrogada",'PCA - SECTI'!J49="Em andamento"),"","Licitação Internacional conforme regras do Acordo de Empréstimo com o Bando Mundial"))</f>
        <v>Licitação Internacional conforme regras do Acordo de Empréstimo com o Bando Mundial</v>
      </c>
      <c r="G47" s="159" t="str">
        <f>IF('PCA - SECTI'!J49="","",IF(OR('PCA - SECTI'!J49="Prorrogada",'PCA - SECTI'!J49="Em andamento"),"","Descentralização de Crédito"))</f>
        <v>Descentralização de Crédito</v>
      </c>
      <c r="H47" s="159" t="str">
        <f>IF('PCA - SECTI'!J49="","",IF(OR('PCA - SECTI'!J49="Prorrogada",'PCA - SECTI'!J49="Em andamento"),"","Repasse Financeiro"))</f>
        <v>Repasse Financeiro</v>
      </c>
    </row>
    <row r="48" spans="1:8">
      <c r="A48" s="158" t="str">
        <f>IF('PCA - SECTI'!J50="","",IF('PCA - SECTI'!J50="Prorrogada","Renovação Contratual (contrato já existente)",IF('PCA - SECTI'!J50="Em andamento","Despesa já contratada","")))</f>
        <v/>
      </c>
      <c r="B48" s="159" t="str">
        <f>IF('PCA - SECTI'!J50="","",IF(OR('PCA - SECTI'!J50="Prorrogada",'PCA - SECTI'!J50="Em andamento"),"","Licitação com Ata de Registro de Preços - ARP"))</f>
        <v>Licitação com Ata de Registro de Preços - ARP</v>
      </c>
      <c r="C48" s="159" t="str">
        <f>IF('PCA - SECTI'!J50="","",IF(OR('PCA - SECTI'!J50="Prorrogada",'PCA - SECTI'!J50="Em andamento"),"","Licitação sem Ata de Registro de Preços - ARP"))</f>
        <v>Licitação sem Ata de Registro de Preços - ARP</v>
      </c>
      <c r="D48" s="159" t="str">
        <f>IF('PCA - SECTI'!J50="","",IF(OR('PCA - SECTI'!J50="Prorrogada",'PCA - SECTI'!J50="Em andamento"),"","Contratação Direta (Inexigibilidade ou Dispensa de licitação)"))</f>
        <v>Contratação Direta (Inexigibilidade ou Dispensa de licitação)</v>
      </c>
      <c r="E48" s="159" t="str">
        <f>IF('PCA - SECTI'!J50="","",IF(OR('PCA - SECTI'!J50="Prorrogada",'PCA - SECTI'!J50="Em andamento"),"","Utilização de Ata de Registro de Preços - ARP"))</f>
        <v>Utilização de Ata de Registro de Preços - ARP</v>
      </c>
      <c r="F48" s="159" t="str">
        <f>IF('PCA - SECTI'!J50="","",IF(OR('PCA - SECTI'!J50="Prorrogada",'PCA - SECTI'!J50="Em andamento"),"","Licitação Internacional conforme regras do Acordo de Empréstimo com o Bando Mundial"))</f>
        <v>Licitação Internacional conforme regras do Acordo de Empréstimo com o Bando Mundial</v>
      </c>
      <c r="G48" s="159" t="str">
        <f>IF('PCA - SECTI'!J50="","",IF(OR('PCA - SECTI'!J50="Prorrogada",'PCA - SECTI'!J50="Em andamento"),"","Descentralização de Crédito"))</f>
        <v>Descentralização de Crédito</v>
      </c>
      <c r="H48" s="159" t="str">
        <f>IF('PCA - SECTI'!J50="","",IF(OR('PCA - SECTI'!J50="Prorrogada",'PCA - SECTI'!J50="Em andamento"),"","Repasse Financeiro"))</f>
        <v>Repasse Financeiro</v>
      </c>
    </row>
    <row r="49" spans="1:8">
      <c r="A49" s="158" t="str">
        <f>IF('PCA - SECTI'!J51="","",IF('PCA - SECTI'!J51="Prorrogada","Renovação Contratual (contrato já existente)",IF('PCA - SECTI'!J51="Em andamento","Despesa já contratada","")))</f>
        <v/>
      </c>
      <c r="B49" s="159" t="str">
        <f>IF('PCA - SECTI'!J51="","",IF(OR('PCA - SECTI'!J51="Prorrogada",'PCA - SECTI'!J51="Em andamento"),"","Licitação com Ata de Registro de Preços - ARP"))</f>
        <v>Licitação com Ata de Registro de Preços - ARP</v>
      </c>
      <c r="C49" s="159" t="str">
        <f>IF('PCA - SECTI'!J51="","",IF(OR('PCA - SECTI'!J51="Prorrogada",'PCA - SECTI'!J51="Em andamento"),"","Licitação sem Ata de Registro de Preços - ARP"))</f>
        <v>Licitação sem Ata de Registro de Preços - ARP</v>
      </c>
      <c r="D49" s="159" t="str">
        <f>IF('PCA - SECTI'!J51="","",IF(OR('PCA - SECTI'!J51="Prorrogada",'PCA - SECTI'!J51="Em andamento"),"","Contratação Direta (Inexigibilidade ou Dispensa de licitação)"))</f>
        <v>Contratação Direta (Inexigibilidade ou Dispensa de licitação)</v>
      </c>
      <c r="E49" s="159" t="str">
        <f>IF('PCA - SECTI'!J51="","",IF(OR('PCA - SECTI'!J51="Prorrogada",'PCA - SECTI'!J51="Em andamento"),"","Utilização de Ata de Registro de Preços - ARP"))</f>
        <v>Utilização de Ata de Registro de Preços - ARP</v>
      </c>
      <c r="F49" s="159" t="str">
        <f>IF('PCA - SECTI'!J51="","",IF(OR('PCA - SECTI'!J51="Prorrogada",'PCA - SECTI'!J51="Em andamento"),"","Licitação Internacional conforme regras do Acordo de Empréstimo com o Bando Mundial"))</f>
        <v>Licitação Internacional conforme regras do Acordo de Empréstimo com o Bando Mundial</v>
      </c>
      <c r="G49" s="159" t="str">
        <f>IF('PCA - SECTI'!J51="","",IF(OR('PCA - SECTI'!J51="Prorrogada",'PCA - SECTI'!J51="Em andamento"),"","Descentralização de Crédito"))</f>
        <v>Descentralização de Crédito</v>
      </c>
      <c r="H49" s="159" t="str">
        <f>IF('PCA - SECTI'!J51="","",IF(OR('PCA - SECTI'!J51="Prorrogada",'PCA - SECTI'!J51="Em andamento"),"","Repasse Financeiro"))</f>
        <v>Repasse Financeiro</v>
      </c>
    </row>
    <row r="50" spans="1:8">
      <c r="A50" s="158" t="str">
        <f>IF('PCA - SECTI'!J52="","",IF('PCA - SECTI'!J52="Prorrogada","Renovação Contratual (contrato já existente)",IF('PCA - SECTI'!J52="Em andamento","Despesa já contratada","")))</f>
        <v/>
      </c>
      <c r="B50" s="159" t="str">
        <f>IF('PCA - SECTI'!J52="","",IF(OR('PCA - SECTI'!J52="Prorrogada",'PCA - SECTI'!J52="Em andamento"),"","Licitação com Ata de Registro de Preços - ARP"))</f>
        <v>Licitação com Ata de Registro de Preços - ARP</v>
      </c>
      <c r="C50" s="159" t="str">
        <f>IF('PCA - SECTI'!J52="","",IF(OR('PCA - SECTI'!J52="Prorrogada",'PCA - SECTI'!J52="Em andamento"),"","Licitação sem Ata de Registro de Preços - ARP"))</f>
        <v>Licitação sem Ata de Registro de Preços - ARP</v>
      </c>
      <c r="D50" s="159" t="str">
        <f>IF('PCA - SECTI'!J52="","",IF(OR('PCA - SECTI'!J52="Prorrogada",'PCA - SECTI'!J52="Em andamento"),"","Contratação Direta (Inexigibilidade ou Dispensa de licitação)"))</f>
        <v>Contratação Direta (Inexigibilidade ou Dispensa de licitação)</v>
      </c>
      <c r="E50" s="159" t="str">
        <f>IF('PCA - SECTI'!J52="","",IF(OR('PCA - SECTI'!J52="Prorrogada",'PCA - SECTI'!J52="Em andamento"),"","Utilização de Ata de Registro de Preços - ARP"))</f>
        <v>Utilização de Ata de Registro de Preços - ARP</v>
      </c>
      <c r="F50" s="159" t="str">
        <f>IF('PCA - SECTI'!J52="","",IF(OR('PCA - SECTI'!J52="Prorrogada",'PCA - SECTI'!J52="Em andamento"),"","Licitação Internacional conforme regras do Acordo de Empréstimo com o Bando Mundial"))</f>
        <v>Licitação Internacional conforme regras do Acordo de Empréstimo com o Bando Mundial</v>
      </c>
      <c r="G50" s="159" t="str">
        <f>IF('PCA - SECTI'!J52="","",IF(OR('PCA - SECTI'!J52="Prorrogada",'PCA - SECTI'!J52="Em andamento"),"","Descentralização de Crédito"))</f>
        <v>Descentralização de Crédito</v>
      </c>
      <c r="H50" s="159" t="str">
        <f>IF('PCA - SECTI'!J52="","",IF(OR('PCA - SECTI'!J52="Prorrogada",'PCA - SECTI'!J52="Em andamento"),"","Repasse Financeiro"))</f>
        <v>Repasse Financeiro</v>
      </c>
    </row>
    <row r="51" spans="1:8">
      <c r="A51" s="158" t="str">
        <f>IF('PCA - SECTI'!J53="","",IF('PCA - SECTI'!J53="Prorrogada","Renovação Contratual (contrato já existente)",IF('PCA - SECTI'!J53="Em andamento","Despesa já contratada","")))</f>
        <v/>
      </c>
      <c r="B51" s="159" t="str">
        <f>IF('PCA - SECTI'!J53="","",IF(OR('PCA - SECTI'!J53="Prorrogada",'PCA - SECTI'!J53="Em andamento"),"","Licitação com Ata de Registro de Preços - ARP"))</f>
        <v>Licitação com Ata de Registro de Preços - ARP</v>
      </c>
      <c r="C51" s="159" t="str">
        <f>IF('PCA - SECTI'!J53="","",IF(OR('PCA - SECTI'!J53="Prorrogada",'PCA - SECTI'!J53="Em andamento"),"","Licitação sem Ata de Registro de Preços - ARP"))</f>
        <v>Licitação sem Ata de Registro de Preços - ARP</v>
      </c>
      <c r="D51" s="159" t="str">
        <f>IF('PCA - SECTI'!J53="","",IF(OR('PCA - SECTI'!J53="Prorrogada",'PCA - SECTI'!J53="Em andamento"),"","Contratação Direta (Inexigibilidade ou Dispensa de licitação)"))</f>
        <v>Contratação Direta (Inexigibilidade ou Dispensa de licitação)</v>
      </c>
      <c r="E51" s="159" t="str">
        <f>IF('PCA - SECTI'!J53="","",IF(OR('PCA - SECTI'!J53="Prorrogada",'PCA - SECTI'!J53="Em andamento"),"","Utilização de Ata de Registro de Preços - ARP"))</f>
        <v>Utilização de Ata de Registro de Preços - ARP</v>
      </c>
      <c r="F51" s="159" t="str">
        <f>IF('PCA - SECTI'!J53="","",IF(OR('PCA - SECTI'!J53="Prorrogada",'PCA - SECTI'!J53="Em andamento"),"","Licitação Internacional conforme regras do Acordo de Empréstimo com o Bando Mundial"))</f>
        <v>Licitação Internacional conforme regras do Acordo de Empréstimo com o Bando Mundial</v>
      </c>
      <c r="G51" s="159" t="str">
        <f>IF('PCA - SECTI'!J53="","",IF(OR('PCA - SECTI'!J53="Prorrogada",'PCA - SECTI'!J53="Em andamento"),"","Descentralização de Crédito"))</f>
        <v>Descentralização de Crédito</v>
      </c>
      <c r="H51" s="159" t="str">
        <f>IF('PCA - SECTI'!J53="","",IF(OR('PCA - SECTI'!J53="Prorrogada",'PCA - SECTI'!J53="Em andamento"),"","Repasse Financeiro"))</f>
        <v>Repasse Financeiro</v>
      </c>
    </row>
    <row r="52" spans="1:8">
      <c r="A52" s="158" t="str">
        <f>IF('PCA - SECTI'!J54="","",IF('PCA - SECTI'!J54="Prorrogada","Renovação Contratual (contrato já existente)",IF('PCA - SECTI'!J54="Em andamento","Despesa já contratada","")))</f>
        <v/>
      </c>
      <c r="B52" s="159" t="str">
        <f>IF('PCA - SECTI'!J54="","",IF(OR('PCA - SECTI'!J54="Prorrogada",'PCA - SECTI'!J54="Em andamento"),"","Licitação com Ata de Registro de Preços - ARP"))</f>
        <v>Licitação com Ata de Registro de Preços - ARP</v>
      </c>
      <c r="C52" s="159" t="str">
        <f>IF('PCA - SECTI'!J54="","",IF(OR('PCA - SECTI'!J54="Prorrogada",'PCA - SECTI'!J54="Em andamento"),"","Licitação sem Ata de Registro de Preços - ARP"))</f>
        <v>Licitação sem Ata de Registro de Preços - ARP</v>
      </c>
      <c r="D52" s="159" t="str">
        <f>IF('PCA - SECTI'!J54="","",IF(OR('PCA - SECTI'!J54="Prorrogada",'PCA - SECTI'!J54="Em andamento"),"","Contratação Direta (Inexigibilidade ou Dispensa de licitação)"))</f>
        <v>Contratação Direta (Inexigibilidade ou Dispensa de licitação)</v>
      </c>
      <c r="E52" s="159" t="str">
        <f>IF('PCA - SECTI'!J54="","",IF(OR('PCA - SECTI'!J54="Prorrogada",'PCA - SECTI'!J54="Em andamento"),"","Utilização de Ata de Registro de Preços - ARP"))</f>
        <v>Utilização de Ata de Registro de Preços - ARP</v>
      </c>
      <c r="F52" s="159" t="str">
        <f>IF('PCA - SECTI'!J54="","",IF(OR('PCA - SECTI'!J54="Prorrogada",'PCA - SECTI'!J54="Em andamento"),"","Licitação Internacional conforme regras do Acordo de Empréstimo com o Bando Mundial"))</f>
        <v>Licitação Internacional conforme regras do Acordo de Empréstimo com o Bando Mundial</v>
      </c>
      <c r="G52" s="159" t="str">
        <f>IF('PCA - SECTI'!J54="","",IF(OR('PCA - SECTI'!J54="Prorrogada",'PCA - SECTI'!J54="Em andamento"),"","Descentralização de Crédito"))</f>
        <v>Descentralização de Crédito</v>
      </c>
      <c r="H52" s="159" t="str">
        <f>IF('PCA - SECTI'!J54="","",IF(OR('PCA - SECTI'!J54="Prorrogada",'PCA - SECTI'!J54="Em andamento"),"","Repasse Financeiro"))</f>
        <v>Repasse Financeiro</v>
      </c>
    </row>
    <row r="53" spans="1:8">
      <c r="A53" s="158" t="str">
        <f>IF('PCA - SECTI'!J55="","",IF('PCA - SECTI'!J55="Prorrogada","Renovação Contratual (contrato já existente)",IF('PCA - SECTI'!J55="Em andamento","Despesa já contratada","")))</f>
        <v/>
      </c>
      <c r="B53" s="159" t="str">
        <f>IF('PCA - SECTI'!J55="","",IF(OR('PCA - SECTI'!J55="Prorrogada",'PCA - SECTI'!J55="Em andamento"),"","Licitação com Ata de Registro de Preços - ARP"))</f>
        <v>Licitação com Ata de Registro de Preços - ARP</v>
      </c>
      <c r="C53" s="159" t="str">
        <f>IF('PCA - SECTI'!J55="","",IF(OR('PCA - SECTI'!J55="Prorrogada",'PCA - SECTI'!J55="Em andamento"),"","Licitação sem Ata de Registro de Preços - ARP"))</f>
        <v>Licitação sem Ata de Registro de Preços - ARP</v>
      </c>
      <c r="D53" s="159" t="str">
        <f>IF('PCA - SECTI'!J55="","",IF(OR('PCA - SECTI'!J55="Prorrogada",'PCA - SECTI'!J55="Em andamento"),"","Contratação Direta (Inexigibilidade ou Dispensa de licitação)"))</f>
        <v>Contratação Direta (Inexigibilidade ou Dispensa de licitação)</v>
      </c>
      <c r="E53" s="159" t="str">
        <f>IF('PCA - SECTI'!J55="","",IF(OR('PCA - SECTI'!J55="Prorrogada",'PCA - SECTI'!J55="Em andamento"),"","Utilização de Ata de Registro de Preços - ARP"))</f>
        <v>Utilização de Ata de Registro de Preços - ARP</v>
      </c>
      <c r="F53" s="159" t="str">
        <f>IF('PCA - SECTI'!J55="","",IF(OR('PCA - SECTI'!J55="Prorrogada",'PCA - SECTI'!J55="Em andamento"),"","Licitação Internacional conforme regras do Acordo de Empréstimo com o Bando Mundial"))</f>
        <v>Licitação Internacional conforme regras do Acordo de Empréstimo com o Bando Mundial</v>
      </c>
      <c r="G53" s="159" t="str">
        <f>IF('PCA - SECTI'!J55="","",IF(OR('PCA - SECTI'!J55="Prorrogada",'PCA - SECTI'!J55="Em andamento"),"","Descentralização de Crédito"))</f>
        <v>Descentralização de Crédito</v>
      </c>
      <c r="H53" s="159" t="str">
        <f>IF('PCA - SECTI'!J55="","",IF(OR('PCA - SECTI'!J55="Prorrogada",'PCA - SECTI'!J55="Em andamento"),"","Repasse Financeiro"))</f>
        <v>Repasse Financeiro</v>
      </c>
    </row>
    <row r="54" spans="1:8">
      <c r="A54" s="158" t="str">
        <f>IF('PCA - SECTI'!J56="","",IF('PCA - SECTI'!J56="Prorrogada","Renovação Contratual (contrato já existente)",IF('PCA - SECTI'!J56="Em andamento","Despesa já contratada","")))</f>
        <v/>
      </c>
      <c r="B54" s="159" t="str">
        <f>IF('PCA - SECTI'!J56="","",IF(OR('PCA - SECTI'!J56="Prorrogada",'PCA - SECTI'!J56="Em andamento"),"","Licitação com Ata de Registro de Preços - ARP"))</f>
        <v>Licitação com Ata de Registro de Preços - ARP</v>
      </c>
      <c r="C54" s="159" t="str">
        <f>IF('PCA - SECTI'!J56="","",IF(OR('PCA - SECTI'!J56="Prorrogada",'PCA - SECTI'!J56="Em andamento"),"","Licitação sem Ata de Registro de Preços - ARP"))</f>
        <v>Licitação sem Ata de Registro de Preços - ARP</v>
      </c>
      <c r="D54" s="159" t="str">
        <f>IF('PCA - SECTI'!J56="","",IF(OR('PCA - SECTI'!J56="Prorrogada",'PCA - SECTI'!J56="Em andamento"),"","Contratação Direta (Inexigibilidade ou Dispensa de licitação)"))</f>
        <v>Contratação Direta (Inexigibilidade ou Dispensa de licitação)</v>
      </c>
      <c r="E54" s="159" t="str">
        <f>IF('PCA - SECTI'!J56="","",IF(OR('PCA - SECTI'!J56="Prorrogada",'PCA - SECTI'!J56="Em andamento"),"","Utilização de Ata de Registro de Preços - ARP"))</f>
        <v>Utilização de Ata de Registro de Preços - ARP</v>
      </c>
      <c r="F54" s="159" t="str">
        <f>IF('PCA - SECTI'!J56="","",IF(OR('PCA - SECTI'!J56="Prorrogada",'PCA - SECTI'!J56="Em andamento"),"","Licitação Internacional conforme regras do Acordo de Empréstimo com o Bando Mundial"))</f>
        <v>Licitação Internacional conforme regras do Acordo de Empréstimo com o Bando Mundial</v>
      </c>
      <c r="G54" s="159" t="str">
        <f>IF('PCA - SECTI'!J56="","",IF(OR('PCA - SECTI'!J56="Prorrogada",'PCA - SECTI'!J56="Em andamento"),"","Descentralização de Crédito"))</f>
        <v>Descentralização de Crédito</v>
      </c>
      <c r="H54" s="159" t="str">
        <f>IF('PCA - SECTI'!J56="","",IF(OR('PCA - SECTI'!J56="Prorrogada",'PCA - SECTI'!J56="Em andamento"),"","Repasse Financeiro"))</f>
        <v>Repasse Financeiro</v>
      </c>
    </row>
    <row r="55" spans="1:8">
      <c r="A55" s="158" t="str">
        <f>IF('PCA - SECTI'!J57="","",IF('PCA - SECTI'!J57="Prorrogada","Renovação Contratual (contrato já existente)",IF('PCA - SECTI'!J57="Em andamento","Despesa já contratada","")))</f>
        <v/>
      </c>
      <c r="B55" s="159" t="str">
        <f>IF('PCA - SECTI'!J57="","",IF(OR('PCA - SECTI'!J57="Prorrogada",'PCA - SECTI'!J57="Em andamento"),"","Licitação com Ata de Registro de Preços - ARP"))</f>
        <v>Licitação com Ata de Registro de Preços - ARP</v>
      </c>
      <c r="C55" s="159" t="str">
        <f>IF('PCA - SECTI'!J57="","",IF(OR('PCA - SECTI'!J57="Prorrogada",'PCA - SECTI'!J57="Em andamento"),"","Licitação sem Ata de Registro de Preços - ARP"))</f>
        <v>Licitação sem Ata de Registro de Preços - ARP</v>
      </c>
      <c r="D55" s="159" t="str">
        <f>IF('PCA - SECTI'!J57="","",IF(OR('PCA - SECTI'!J57="Prorrogada",'PCA - SECTI'!J57="Em andamento"),"","Contratação Direta (Inexigibilidade ou Dispensa de licitação)"))</f>
        <v>Contratação Direta (Inexigibilidade ou Dispensa de licitação)</v>
      </c>
      <c r="E55" s="159" t="str">
        <f>IF('PCA - SECTI'!J57="","",IF(OR('PCA - SECTI'!J57="Prorrogada",'PCA - SECTI'!J57="Em andamento"),"","Utilização de Ata de Registro de Preços - ARP"))</f>
        <v>Utilização de Ata de Registro de Preços - ARP</v>
      </c>
      <c r="F55" s="159" t="str">
        <f>IF('PCA - SECTI'!J57="","",IF(OR('PCA - SECTI'!J57="Prorrogada",'PCA - SECTI'!J57="Em andamento"),"","Licitação Internacional conforme regras do Acordo de Empréstimo com o Bando Mundial"))</f>
        <v>Licitação Internacional conforme regras do Acordo de Empréstimo com o Bando Mundial</v>
      </c>
      <c r="G55" s="159" t="str">
        <f>IF('PCA - SECTI'!J57="","",IF(OR('PCA - SECTI'!J57="Prorrogada",'PCA - SECTI'!J57="Em andamento"),"","Descentralização de Crédito"))</f>
        <v>Descentralização de Crédito</v>
      </c>
      <c r="H55" s="159" t="str">
        <f>IF('PCA - SECTI'!J57="","",IF(OR('PCA - SECTI'!J57="Prorrogada",'PCA - SECTI'!J57="Em andamento"),"","Repasse Financeiro"))</f>
        <v>Repasse Financeiro</v>
      </c>
    </row>
    <row r="56" spans="1:8">
      <c r="A56" s="158" t="str">
        <f>IF('PCA - SECTI'!J58="","",IF('PCA - SECTI'!J58="Prorrogada","Renovação Contratual (contrato já existente)",IF('PCA - SECTI'!J58="Em andamento","Despesa já contratada","")))</f>
        <v/>
      </c>
      <c r="B56" s="159" t="str">
        <f>IF('PCA - SECTI'!J58="","",IF(OR('PCA - SECTI'!J58="Prorrogada",'PCA - SECTI'!J58="Em andamento"),"","Licitação com Ata de Registro de Preços - ARP"))</f>
        <v>Licitação com Ata de Registro de Preços - ARP</v>
      </c>
      <c r="C56" s="159" t="str">
        <f>IF('PCA - SECTI'!J58="","",IF(OR('PCA - SECTI'!J58="Prorrogada",'PCA - SECTI'!J58="Em andamento"),"","Licitação sem Ata de Registro de Preços - ARP"))</f>
        <v>Licitação sem Ata de Registro de Preços - ARP</v>
      </c>
      <c r="D56" s="159" t="str">
        <f>IF('PCA - SECTI'!J58="","",IF(OR('PCA - SECTI'!J58="Prorrogada",'PCA - SECTI'!J58="Em andamento"),"","Contratação Direta (Inexigibilidade ou Dispensa de licitação)"))</f>
        <v>Contratação Direta (Inexigibilidade ou Dispensa de licitação)</v>
      </c>
      <c r="E56" s="159" t="str">
        <f>IF('PCA - SECTI'!J58="","",IF(OR('PCA - SECTI'!J58="Prorrogada",'PCA - SECTI'!J58="Em andamento"),"","Utilização de Ata de Registro de Preços - ARP"))</f>
        <v>Utilização de Ata de Registro de Preços - ARP</v>
      </c>
      <c r="F56" s="159" t="str">
        <f>IF('PCA - SECTI'!J58="","",IF(OR('PCA - SECTI'!J58="Prorrogada",'PCA - SECTI'!J58="Em andamento"),"","Licitação Internacional conforme regras do Acordo de Empréstimo com o Bando Mundial"))</f>
        <v>Licitação Internacional conforme regras do Acordo de Empréstimo com o Bando Mundial</v>
      </c>
      <c r="G56" s="159" t="str">
        <f>IF('PCA - SECTI'!J58="","",IF(OR('PCA - SECTI'!J58="Prorrogada",'PCA - SECTI'!J58="Em andamento"),"","Descentralização de Crédito"))</f>
        <v>Descentralização de Crédito</v>
      </c>
      <c r="H56" s="159" t="str">
        <f>IF('PCA - SECTI'!J58="","",IF(OR('PCA - SECTI'!J58="Prorrogada",'PCA - SECTI'!J58="Em andamento"),"","Repasse Financeiro"))</f>
        <v>Repasse Financeiro</v>
      </c>
    </row>
    <row r="57" spans="1:8">
      <c r="A57" s="158" t="str">
        <f>IF('PCA - SECTI'!J59="","",IF('PCA - SECTI'!J59="Prorrogada","Renovação Contratual (contrato já existente)",IF('PCA - SECTI'!J59="Em andamento","Despesa já contratada","")))</f>
        <v/>
      </c>
      <c r="B57" s="159" t="str">
        <f>IF('PCA - SECTI'!J59="","",IF(OR('PCA - SECTI'!J59="Prorrogada",'PCA - SECTI'!J59="Em andamento"),"","Licitação com Ata de Registro de Preços - ARP"))</f>
        <v>Licitação com Ata de Registro de Preços - ARP</v>
      </c>
      <c r="C57" s="159" t="str">
        <f>IF('PCA - SECTI'!J59="","",IF(OR('PCA - SECTI'!J59="Prorrogada",'PCA - SECTI'!J59="Em andamento"),"","Licitação sem Ata de Registro de Preços - ARP"))</f>
        <v>Licitação sem Ata de Registro de Preços - ARP</v>
      </c>
      <c r="D57" s="159" t="str">
        <f>IF('PCA - SECTI'!J59="","",IF(OR('PCA - SECTI'!J59="Prorrogada",'PCA - SECTI'!J59="Em andamento"),"","Contratação Direta (Inexigibilidade ou Dispensa de licitação)"))</f>
        <v>Contratação Direta (Inexigibilidade ou Dispensa de licitação)</v>
      </c>
      <c r="E57" s="159" t="str">
        <f>IF('PCA - SECTI'!J59="","",IF(OR('PCA - SECTI'!J59="Prorrogada",'PCA - SECTI'!J59="Em andamento"),"","Utilização de Ata de Registro de Preços - ARP"))</f>
        <v>Utilização de Ata de Registro de Preços - ARP</v>
      </c>
      <c r="F57" s="159" t="str">
        <f>IF('PCA - SECTI'!J59="","",IF(OR('PCA - SECTI'!J59="Prorrogada",'PCA - SECTI'!J59="Em andamento"),"","Licitação Internacional conforme regras do Acordo de Empréstimo com o Bando Mundial"))</f>
        <v>Licitação Internacional conforme regras do Acordo de Empréstimo com o Bando Mundial</v>
      </c>
      <c r="G57" s="159" t="str">
        <f>IF('PCA - SECTI'!J59="","",IF(OR('PCA - SECTI'!J59="Prorrogada",'PCA - SECTI'!J59="Em andamento"),"","Descentralização de Crédito"))</f>
        <v>Descentralização de Crédito</v>
      </c>
      <c r="H57" s="159" t="str">
        <f>IF('PCA - SECTI'!J59="","",IF(OR('PCA - SECTI'!J59="Prorrogada",'PCA - SECTI'!J59="Em andamento"),"","Repasse Financeiro"))</f>
        <v>Repasse Financeiro</v>
      </c>
    </row>
    <row r="58" spans="1:8">
      <c r="A58" s="158" t="str">
        <f>IF('PCA - SECTI'!J60="","",IF('PCA - SECTI'!J60="Prorrogada","Renovação Contratual (contrato já existente)",IF('PCA - SECTI'!J60="Em andamento","Despesa já contratada","")))</f>
        <v/>
      </c>
      <c r="B58" s="159" t="str">
        <f>IF('PCA - SECTI'!J60="","",IF(OR('PCA - SECTI'!J60="Prorrogada",'PCA - SECTI'!J60="Em andamento"),"","Licitação com Ata de Registro de Preços - ARP"))</f>
        <v>Licitação com Ata de Registro de Preços - ARP</v>
      </c>
      <c r="C58" s="159" t="str">
        <f>IF('PCA - SECTI'!J60="","",IF(OR('PCA - SECTI'!J60="Prorrogada",'PCA - SECTI'!J60="Em andamento"),"","Licitação sem Ata de Registro de Preços - ARP"))</f>
        <v>Licitação sem Ata de Registro de Preços - ARP</v>
      </c>
      <c r="D58" s="159" t="str">
        <f>IF('PCA - SECTI'!J60="","",IF(OR('PCA - SECTI'!J60="Prorrogada",'PCA - SECTI'!J60="Em andamento"),"","Contratação Direta (Inexigibilidade ou Dispensa de licitação)"))</f>
        <v>Contratação Direta (Inexigibilidade ou Dispensa de licitação)</v>
      </c>
      <c r="E58" s="159" t="str">
        <f>IF('PCA - SECTI'!J60="","",IF(OR('PCA - SECTI'!J60="Prorrogada",'PCA - SECTI'!J60="Em andamento"),"","Utilização de Ata de Registro de Preços - ARP"))</f>
        <v>Utilização de Ata de Registro de Preços - ARP</v>
      </c>
      <c r="F58" s="159" t="str">
        <f>IF('PCA - SECTI'!J60="","",IF(OR('PCA - SECTI'!J60="Prorrogada",'PCA - SECTI'!J60="Em andamento"),"","Licitação Internacional conforme regras do Acordo de Empréstimo com o Bando Mundial"))</f>
        <v>Licitação Internacional conforme regras do Acordo de Empréstimo com o Bando Mundial</v>
      </c>
      <c r="G58" s="159" t="str">
        <f>IF('PCA - SECTI'!J60="","",IF(OR('PCA - SECTI'!J60="Prorrogada",'PCA - SECTI'!J60="Em andamento"),"","Descentralização de Crédito"))</f>
        <v>Descentralização de Crédito</v>
      </c>
      <c r="H58" s="159" t="str">
        <f>IF('PCA - SECTI'!J60="","",IF(OR('PCA - SECTI'!J60="Prorrogada",'PCA - SECTI'!J60="Em andamento"),"","Repasse Financeiro"))</f>
        <v>Repasse Financeiro</v>
      </c>
    </row>
    <row r="59" spans="1:8">
      <c r="A59" s="158" t="str">
        <f>IF('PCA - SECTI'!J61="","",IF('PCA - SECTI'!J61="Prorrogada","Renovação Contratual (contrato já existente)",IF('PCA - SECTI'!J61="Em andamento","Despesa já contratada","")))</f>
        <v/>
      </c>
      <c r="B59" s="159" t="str">
        <f>IF('PCA - SECTI'!J61="","",IF(OR('PCA - SECTI'!J61="Prorrogada",'PCA - SECTI'!J61="Em andamento"),"","Licitação com Ata de Registro de Preços - ARP"))</f>
        <v>Licitação com Ata de Registro de Preços - ARP</v>
      </c>
      <c r="C59" s="159" t="str">
        <f>IF('PCA - SECTI'!J61="","",IF(OR('PCA - SECTI'!J61="Prorrogada",'PCA - SECTI'!J61="Em andamento"),"","Licitação sem Ata de Registro de Preços - ARP"))</f>
        <v>Licitação sem Ata de Registro de Preços - ARP</v>
      </c>
      <c r="D59" s="159" t="str">
        <f>IF('PCA - SECTI'!J61="","",IF(OR('PCA - SECTI'!J61="Prorrogada",'PCA - SECTI'!J61="Em andamento"),"","Contratação Direta (Inexigibilidade ou Dispensa de licitação)"))</f>
        <v>Contratação Direta (Inexigibilidade ou Dispensa de licitação)</v>
      </c>
      <c r="E59" s="159" t="str">
        <f>IF('PCA - SECTI'!J61="","",IF(OR('PCA - SECTI'!J61="Prorrogada",'PCA - SECTI'!J61="Em andamento"),"","Utilização de Ata de Registro de Preços - ARP"))</f>
        <v>Utilização de Ata de Registro de Preços - ARP</v>
      </c>
      <c r="F59" s="159" t="str">
        <f>IF('PCA - SECTI'!J61="","",IF(OR('PCA - SECTI'!J61="Prorrogada",'PCA - SECTI'!J61="Em andamento"),"","Licitação Internacional conforme regras do Acordo de Empréstimo com o Bando Mundial"))</f>
        <v>Licitação Internacional conforme regras do Acordo de Empréstimo com o Bando Mundial</v>
      </c>
      <c r="G59" s="159" t="str">
        <f>IF('PCA - SECTI'!J61="","",IF(OR('PCA - SECTI'!J61="Prorrogada",'PCA - SECTI'!J61="Em andamento"),"","Descentralização de Crédito"))</f>
        <v>Descentralização de Crédito</v>
      </c>
      <c r="H59" s="159" t="str">
        <f>IF('PCA - SECTI'!J61="","",IF(OR('PCA - SECTI'!J61="Prorrogada",'PCA - SECTI'!J61="Em andamento"),"","Repasse Financeiro"))</f>
        <v>Repasse Financeiro</v>
      </c>
    </row>
    <row r="60" spans="1:8">
      <c r="A60" s="158" t="str">
        <f>IF('PCA - SECTI'!J62="","",IF('PCA - SECTI'!J62="Prorrogada","Renovação Contratual (contrato já existente)",IF('PCA - SECTI'!J62="Em andamento","Despesa já contratada","")))</f>
        <v/>
      </c>
      <c r="B60" s="159" t="str">
        <f>IF('PCA - SECTI'!J62="","",IF(OR('PCA - SECTI'!J62="Prorrogada",'PCA - SECTI'!J62="Em andamento"),"","Licitação com Ata de Registro de Preços - ARP"))</f>
        <v>Licitação com Ata de Registro de Preços - ARP</v>
      </c>
      <c r="C60" s="159" t="str">
        <f>IF('PCA - SECTI'!J62="","",IF(OR('PCA - SECTI'!J62="Prorrogada",'PCA - SECTI'!J62="Em andamento"),"","Licitação sem Ata de Registro de Preços - ARP"))</f>
        <v>Licitação sem Ata de Registro de Preços - ARP</v>
      </c>
      <c r="D60" s="159" t="str">
        <f>IF('PCA - SECTI'!J62="","",IF(OR('PCA - SECTI'!J62="Prorrogada",'PCA - SECTI'!J62="Em andamento"),"","Contratação Direta (Inexigibilidade ou Dispensa de licitação)"))</f>
        <v>Contratação Direta (Inexigibilidade ou Dispensa de licitação)</v>
      </c>
      <c r="E60" s="159" t="str">
        <f>IF('PCA - SECTI'!J62="","",IF(OR('PCA - SECTI'!J62="Prorrogada",'PCA - SECTI'!J62="Em andamento"),"","Utilização de Ata de Registro de Preços - ARP"))</f>
        <v>Utilização de Ata de Registro de Preços - ARP</v>
      </c>
      <c r="F60" s="159" t="str">
        <f>IF('PCA - SECTI'!J62="","",IF(OR('PCA - SECTI'!J62="Prorrogada",'PCA - SECTI'!J62="Em andamento"),"","Licitação Internacional conforme regras do Acordo de Empréstimo com o Bando Mundial"))</f>
        <v>Licitação Internacional conforme regras do Acordo de Empréstimo com o Bando Mundial</v>
      </c>
      <c r="G60" s="159" t="str">
        <f>IF('PCA - SECTI'!J62="","",IF(OR('PCA - SECTI'!J62="Prorrogada",'PCA - SECTI'!J62="Em andamento"),"","Descentralização de Crédito"))</f>
        <v>Descentralização de Crédito</v>
      </c>
      <c r="H60" s="159" t="str">
        <f>IF('PCA - SECTI'!J62="","",IF(OR('PCA - SECTI'!J62="Prorrogada",'PCA - SECTI'!J62="Em andamento"),"","Repasse Financeiro"))</f>
        <v>Repasse Financeiro</v>
      </c>
    </row>
    <row r="61" spans="1:8">
      <c r="A61" s="158" t="str">
        <f>IF('PCA - SECTI'!J63="","",IF('PCA - SECTI'!J63="Prorrogada","Renovação Contratual (contrato já existente)",IF('PCA - SECTI'!J63="Em andamento","Despesa já contratada","")))</f>
        <v/>
      </c>
      <c r="B61" s="159" t="str">
        <f>IF('PCA - SECTI'!J63="","",IF(OR('PCA - SECTI'!J63="Prorrogada",'PCA - SECTI'!J63="Em andamento"),"","Licitação com Ata de Registro de Preços - ARP"))</f>
        <v>Licitação com Ata de Registro de Preços - ARP</v>
      </c>
      <c r="C61" s="159" t="str">
        <f>IF('PCA - SECTI'!J63="","",IF(OR('PCA - SECTI'!J63="Prorrogada",'PCA - SECTI'!J63="Em andamento"),"","Licitação sem Ata de Registro de Preços - ARP"))</f>
        <v>Licitação sem Ata de Registro de Preços - ARP</v>
      </c>
      <c r="D61" s="159" t="str">
        <f>IF('PCA - SECTI'!J63="","",IF(OR('PCA - SECTI'!J63="Prorrogada",'PCA - SECTI'!J63="Em andamento"),"","Contratação Direta (Inexigibilidade ou Dispensa de licitação)"))</f>
        <v>Contratação Direta (Inexigibilidade ou Dispensa de licitação)</v>
      </c>
      <c r="E61" s="159" t="str">
        <f>IF('PCA - SECTI'!J63="","",IF(OR('PCA - SECTI'!J63="Prorrogada",'PCA - SECTI'!J63="Em andamento"),"","Utilização de Ata de Registro de Preços - ARP"))</f>
        <v>Utilização de Ata de Registro de Preços - ARP</v>
      </c>
      <c r="F61" s="159" t="str">
        <f>IF('PCA - SECTI'!J63="","",IF(OR('PCA - SECTI'!J63="Prorrogada",'PCA - SECTI'!J63="Em andamento"),"","Licitação Internacional conforme regras do Acordo de Empréstimo com o Bando Mundial"))</f>
        <v>Licitação Internacional conforme regras do Acordo de Empréstimo com o Bando Mundial</v>
      </c>
      <c r="G61" s="159" t="str">
        <f>IF('PCA - SECTI'!J63="","",IF(OR('PCA - SECTI'!J63="Prorrogada",'PCA - SECTI'!J63="Em andamento"),"","Descentralização de Crédito"))</f>
        <v>Descentralização de Crédito</v>
      </c>
      <c r="H61" s="159" t="str">
        <f>IF('PCA - SECTI'!J63="","",IF(OR('PCA - SECTI'!J63="Prorrogada",'PCA - SECTI'!J63="Em andamento"),"","Repasse Financeiro"))</f>
        <v>Repasse Financeiro</v>
      </c>
    </row>
    <row r="62" spans="1:8">
      <c r="A62" s="158" t="str">
        <f>IF('PCA - SECTI'!J64="","",IF('PCA - SECTI'!J64="Prorrogada","Renovação Contratual (contrato já existente)",IF('PCA - SECTI'!J64="Em andamento","Despesa já contratada","")))</f>
        <v/>
      </c>
      <c r="B62" s="159" t="str">
        <f>IF('PCA - SECTI'!J64="","",IF(OR('PCA - SECTI'!J64="Prorrogada",'PCA - SECTI'!J64="Em andamento"),"","Licitação com Ata de Registro de Preços - ARP"))</f>
        <v>Licitação com Ata de Registro de Preços - ARP</v>
      </c>
      <c r="C62" s="159" t="str">
        <f>IF('PCA - SECTI'!J64="","",IF(OR('PCA - SECTI'!J64="Prorrogada",'PCA - SECTI'!J64="Em andamento"),"","Licitação sem Ata de Registro de Preços - ARP"))</f>
        <v>Licitação sem Ata de Registro de Preços - ARP</v>
      </c>
      <c r="D62" s="159" t="str">
        <f>IF('PCA - SECTI'!J64="","",IF(OR('PCA - SECTI'!J64="Prorrogada",'PCA - SECTI'!J64="Em andamento"),"","Contratação Direta (Inexigibilidade ou Dispensa de licitação)"))</f>
        <v>Contratação Direta (Inexigibilidade ou Dispensa de licitação)</v>
      </c>
      <c r="E62" s="159" t="str">
        <f>IF('PCA - SECTI'!J64="","",IF(OR('PCA - SECTI'!J64="Prorrogada",'PCA - SECTI'!J64="Em andamento"),"","Utilização de Ata de Registro de Preços - ARP"))</f>
        <v>Utilização de Ata de Registro de Preços - ARP</v>
      </c>
      <c r="F62" s="159" t="str">
        <f>IF('PCA - SECTI'!J64="","",IF(OR('PCA - SECTI'!J64="Prorrogada",'PCA - SECTI'!J64="Em andamento"),"","Licitação Internacional conforme regras do Acordo de Empréstimo com o Bando Mundial"))</f>
        <v>Licitação Internacional conforme regras do Acordo de Empréstimo com o Bando Mundial</v>
      </c>
      <c r="G62" s="159" t="str">
        <f>IF('PCA - SECTI'!J64="","",IF(OR('PCA - SECTI'!J64="Prorrogada",'PCA - SECTI'!J64="Em andamento"),"","Descentralização de Crédito"))</f>
        <v>Descentralização de Crédito</v>
      </c>
      <c r="H62" s="159" t="str">
        <f>IF('PCA - SECTI'!J64="","",IF(OR('PCA - SECTI'!J64="Prorrogada",'PCA - SECTI'!J64="Em andamento"),"","Repasse Financeiro"))</f>
        <v>Repasse Financeiro</v>
      </c>
    </row>
    <row r="63" spans="1:8">
      <c r="A63" s="158" t="str">
        <f>IF('PCA - SECTI'!J65="","",IF('PCA - SECTI'!J65="Prorrogada","Renovação Contratual (contrato já existente)",IF('PCA - SECTI'!J65="Em andamento","Despesa já contratada","")))</f>
        <v/>
      </c>
      <c r="B63" s="159" t="str">
        <f>IF('PCA - SECTI'!J65="","",IF(OR('PCA - SECTI'!J65="Prorrogada",'PCA - SECTI'!J65="Em andamento"),"","Licitação com Ata de Registro de Preços - ARP"))</f>
        <v>Licitação com Ata de Registro de Preços - ARP</v>
      </c>
      <c r="C63" s="159" t="str">
        <f>IF('PCA - SECTI'!J65="","",IF(OR('PCA - SECTI'!J65="Prorrogada",'PCA - SECTI'!J65="Em andamento"),"","Licitação sem Ata de Registro de Preços - ARP"))</f>
        <v>Licitação sem Ata de Registro de Preços - ARP</v>
      </c>
      <c r="D63" s="159" t="str">
        <f>IF('PCA - SECTI'!J65="","",IF(OR('PCA - SECTI'!J65="Prorrogada",'PCA - SECTI'!J65="Em andamento"),"","Contratação Direta (Inexigibilidade ou Dispensa de licitação)"))</f>
        <v>Contratação Direta (Inexigibilidade ou Dispensa de licitação)</v>
      </c>
      <c r="E63" s="159" t="str">
        <f>IF('PCA - SECTI'!J65="","",IF(OR('PCA - SECTI'!J65="Prorrogada",'PCA - SECTI'!J65="Em andamento"),"","Utilização de Ata de Registro de Preços - ARP"))</f>
        <v>Utilização de Ata de Registro de Preços - ARP</v>
      </c>
      <c r="F63" s="159" t="str">
        <f>IF('PCA - SECTI'!J65="","",IF(OR('PCA - SECTI'!J65="Prorrogada",'PCA - SECTI'!J65="Em andamento"),"","Licitação Internacional conforme regras do Acordo de Empréstimo com o Bando Mundial"))</f>
        <v>Licitação Internacional conforme regras do Acordo de Empréstimo com o Bando Mundial</v>
      </c>
      <c r="G63" s="159" t="str">
        <f>IF('PCA - SECTI'!J65="","",IF(OR('PCA - SECTI'!J65="Prorrogada",'PCA - SECTI'!J65="Em andamento"),"","Descentralização de Crédito"))</f>
        <v>Descentralização de Crédito</v>
      </c>
      <c r="H63" s="159" t="str">
        <f>IF('PCA - SECTI'!J65="","",IF(OR('PCA - SECTI'!J65="Prorrogada",'PCA - SECTI'!J65="Em andamento"),"","Repasse Financeiro"))</f>
        <v>Repasse Financeiro</v>
      </c>
    </row>
    <row r="64" spans="1:8">
      <c r="A64" s="158" t="str">
        <f>IF('PCA - SECTI'!J66="","",IF('PCA - SECTI'!J66="Prorrogada","Renovação Contratual (contrato já existente)",IF('PCA - SECTI'!J66="Em andamento","Despesa já contratada","")))</f>
        <v/>
      </c>
      <c r="B64" s="159" t="str">
        <f>IF('PCA - SECTI'!J66="","",IF(OR('PCA - SECTI'!J66="Prorrogada",'PCA - SECTI'!J66="Em andamento"),"","Licitação com Ata de Registro de Preços - ARP"))</f>
        <v>Licitação com Ata de Registro de Preços - ARP</v>
      </c>
      <c r="C64" s="159" t="str">
        <f>IF('PCA - SECTI'!J66="","",IF(OR('PCA - SECTI'!J66="Prorrogada",'PCA - SECTI'!J66="Em andamento"),"","Licitação sem Ata de Registro de Preços - ARP"))</f>
        <v>Licitação sem Ata de Registro de Preços - ARP</v>
      </c>
      <c r="D64" s="159" t="str">
        <f>IF('PCA - SECTI'!J66="","",IF(OR('PCA - SECTI'!J66="Prorrogada",'PCA - SECTI'!J66="Em andamento"),"","Contratação Direta (Inexigibilidade ou Dispensa de licitação)"))</f>
        <v>Contratação Direta (Inexigibilidade ou Dispensa de licitação)</v>
      </c>
      <c r="E64" s="159" t="str">
        <f>IF('PCA - SECTI'!J66="","",IF(OR('PCA - SECTI'!J66="Prorrogada",'PCA - SECTI'!J66="Em andamento"),"","Utilização de Ata de Registro de Preços - ARP"))</f>
        <v>Utilização de Ata de Registro de Preços - ARP</v>
      </c>
      <c r="F64" s="159" t="str">
        <f>IF('PCA - SECTI'!J66="","",IF(OR('PCA - SECTI'!J66="Prorrogada",'PCA - SECTI'!J66="Em andamento"),"","Licitação Internacional conforme regras do Acordo de Empréstimo com o Bando Mundial"))</f>
        <v>Licitação Internacional conforme regras do Acordo de Empréstimo com o Bando Mundial</v>
      </c>
      <c r="G64" s="159" t="str">
        <f>IF('PCA - SECTI'!J66="","",IF(OR('PCA - SECTI'!J66="Prorrogada",'PCA - SECTI'!J66="Em andamento"),"","Descentralização de Crédito"))</f>
        <v>Descentralização de Crédito</v>
      </c>
      <c r="H64" s="159" t="str">
        <f>IF('PCA - SECTI'!J66="","",IF(OR('PCA - SECTI'!J66="Prorrogada",'PCA - SECTI'!J66="Em andamento"),"","Repasse Financeiro"))</f>
        <v>Repasse Financeiro</v>
      </c>
    </row>
    <row r="65" spans="1:8">
      <c r="A65" s="158" t="str">
        <f>IF('PCA - SECTI'!J67="","",IF('PCA - SECTI'!J67="Prorrogada","Renovação Contratual (contrato já existente)",IF('PCA - SECTI'!J67="Em andamento","Despesa já contratada","")))</f>
        <v/>
      </c>
      <c r="B65" s="159" t="str">
        <f>IF('PCA - SECTI'!J67="","",IF(OR('PCA - SECTI'!J67="Prorrogada",'PCA - SECTI'!J67="Em andamento"),"","Licitação com Ata de Registro de Preços - ARP"))</f>
        <v>Licitação com Ata de Registro de Preços - ARP</v>
      </c>
      <c r="C65" s="159" t="str">
        <f>IF('PCA - SECTI'!J67="","",IF(OR('PCA - SECTI'!J67="Prorrogada",'PCA - SECTI'!J67="Em andamento"),"","Licitação sem Ata de Registro de Preços - ARP"))</f>
        <v>Licitação sem Ata de Registro de Preços - ARP</v>
      </c>
      <c r="D65" s="159" t="str">
        <f>IF('PCA - SECTI'!J67="","",IF(OR('PCA - SECTI'!J67="Prorrogada",'PCA - SECTI'!J67="Em andamento"),"","Contratação Direta (Inexigibilidade ou Dispensa de licitação)"))</f>
        <v>Contratação Direta (Inexigibilidade ou Dispensa de licitação)</v>
      </c>
      <c r="E65" s="159" t="str">
        <f>IF('PCA - SECTI'!J67="","",IF(OR('PCA - SECTI'!J67="Prorrogada",'PCA - SECTI'!J67="Em andamento"),"","Utilização de Ata de Registro de Preços - ARP"))</f>
        <v>Utilização de Ata de Registro de Preços - ARP</v>
      </c>
      <c r="F65" s="159" t="str">
        <f>IF('PCA - SECTI'!J67="","",IF(OR('PCA - SECTI'!J67="Prorrogada",'PCA - SECTI'!J67="Em andamento"),"","Licitação Internacional conforme regras do Acordo de Empréstimo com o Bando Mundial"))</f>
        <v>Licitação Internacional conforme regras do Acordo de Empréstimo com o Bando Mundial</v>
      </c>
      <c r="G65" s="159" t="str">
        <f>IF('PCA - SECTI'!J67="","",IF(OR('PCA - SECTI'!J67="Prorrogada",'PCA - SECTI'!J67="Em andamento"),"","Descentralização de Crédito"))</f>
        <v>Descentralização de Crédito</v>
      </c>
      <c r="H65" s="159" t="str">
        <f>IF('PCA - SECTI'!J67="","",IF(OR('PCA - SECTI'!J67="Prorrogada",'PCA - SECTI'!J67="Em andamento"),"","Repasse Financeiro"))</f>
        <v>Repasse Financeiro</v>
      </c>
    </row>
    <row r="66" spans="1:8">
      <c r="A66" s="158" t="str">
        <f>IF('PCA - SECTI'!J68="","",IF('PCA - SECTI'!J68="Prorrogada","Renovação Contratual (contrato já existente)",IF('PCA - SECTI'!J68="Em andamento","Despesa já contratada","")))</f>
        <v/>
      </c>
      <c r="B66" s="159" t="str">
        <f>IF('PCA - SECTI'!J68="","",IF(OR('PCA - SECTI'!J68="Prorrogada",'PCA - SECTI'!J68="Em andamento"),"","Licitação com Ata de Registro de Preços - ARP"))</f>
        <v>Licitação com Ata de Registro de Preços - ARP</v>
      </c>
      <c r="C66" s="159" t="str">
        <f>IF('PCA - SECTI'!J68="","",IF(OR('PCA - SECTI'!J68="Prorrogada",'PCA - SECTI'!J68="Em andamento"),"","Licitação sem Ata de Registro de Preços - ARP"))</f>
        <v>Licitação sem Ata de Registro de Preços - ARP</v>
      </c>
      <c r="D66" s="159" t="str">
        <f>IF('PCA - SECTI'!J68="","",IF(OR('PCA - SECTI'!J68="Prorrogada",'PCA - SECTI'!J68="Em andamento"),"","Contratação Direta (Inexigibilidade ou Dispensa de licitação)"))</f>
        <v>Contratação Direta (Inexigibilidade ou Dispensa de licitação)</v>
      </c>
      <c r="E66" s="159" t="str">
        <f>IF('PCA - SECTI'!J68="","",IF(OR('PCA - SECTI'!J68="Prorrogada",'PCA - SECTI'!J68="Em andamento"),"","Utilização de Ata de Registro de Preços - ARP"))</f>
        <v>Utilização de Ata de Registro de Preços - ARP</v>
      </c>
      <c r="F66" s="159" t="str">
        <f>IF('PCA - SECTI'!J68="","",IF(OR('PCA - SECTI'!J68="Prorrogada",'PCA - SECTI'!J68="Em andamento"),"","Licitação Internacional conforme regras do Acordo de Empréstimo com o Bando Mundial"))</f>
        <v>Licitação Internacional conforme regras do Acordo de Empréstimo com o Bando Mundial</v>
      </c>
      <c r="G66" s="159" t="str">
        <f>IF('PCA - SECTI'!J68="","",IF(OR('PCA - SECTI'!J68="Prorrogada",'PCA - SECTI'!J68="Em andamento"),"","Descentralização de Crédito"))</f>
        <v>Descentralização de Crédito</v>
      </c>
      <c r="H66" s="159" t="str">
        <f>IF('PCA - SECTI'!J68="","",IF(OR('PCA - SECTI'!J68="Prorrogada",'PCA - SECTI'!J68="Em andamento"),"","Repasse Financeiro"))</f>
        <v>Repasse Financeiro</v>
      </c>
    </row>
    <row r="67" spans="1:8">
      <c r="A67" s="158" t="str">
        <f>IF('PCA - SECTI'!J69="","",IF('PCA - SECTI'!J69="Prorrogada","Renovação Contratual (contrato já existente)",IF('PCA - SECTI'!J69="Em andamento","Despesa já contratada","")))</f>
        <v/>
      </c>
      <c r="B67" s="159" t="str">
        <f>IF('PCA - SECTI'!J69="","",IF(OR('PCA - SECTI'!J69="Prorrogada",'PCA - SECTI'!J69="Em andamento"),"","Licitação com Ata de Registro de Preços - ARP"))</f>
        <v>Licitação com Ata de Registro de Preços - ARP</v>
      </c>
      <c r="C67" s="159" t="str">
        <f>IF('PCA - SECTI'!J69="","",IF(OR('PCA - SECTI'!J69="Prorrogada",'PCA - SECTI'!J69="Em andamento"),"","Licitação sem Ata de Registro de Preços - ARP"))</f>
        <v>Licitação sem Ata de Registro de Preços - ARP</v>
      </c>
      <c r="D67" s="159" t="str">
        <f>IF('PCA - SECTI'!J69="","",IF(OR('PCA - SECTI'!J69="Prorrogada",'PCA - SECTI'!J69="Em andamento"),"","Contratação Direta (Inexigibilidade ou Dispensa de licitação)"))</f>
        <v>Contratação Direta (Inexigibilidade ou Dispensa de licitação)</v>
      </c>
      <c r="E67" s="159" t="str">
        <f>IF('PCA - SECTI'!J69="","",IF(OR('PCA - SECTI'!J69="Prorrogada",'PCA - SECTI'!J69="Em andamento"),"","Utilização de Ata de Registro de Preços - ARP"))</f>
        <v>Utilização de Ata de Registro de Preços - ARP</v>
      </c>
      <c r="F67" s="159" t="str">
        <f>IF('PCA - SECTI'!J69="","",IF(OR('PCA - SECTI'!J69="Prorrogada",'PCA - SECTI'!J69="Em andamento"),"","Licitação Internacional conforme regras do Acordo de Empréstimo com o Bando Mundial"))</f>
        <v>Licitação Internacional conforme regras do Acordo de Empréstimo com o Bando Mundial</v>
      </c>
      <c r="G67" s="159" t="str">
        <f>IF('PCA - SECTI'!J69="","",IF(OR('PCA - SECTI'!J69="Prorrogada",'PCA - SECTI'!J69="Em andamento"),"","Descentralização de Crédito"))</f>
        <v>Descentralização de Crédito</v>
      </c>
      <c r="H67" s="159" t="str">
        <f>IF('PCA - SECTI'!J69="","",IF(OR('PCA - SECTI'!J69="Prorrogada",'PCA - SECTI'!J69="Em andamento"),"","Repasse Financeiro"))</f>
        <v>Repasse Financeiro</v>
      </c>
    </row>
    <row r="68" spans="1:8">
      <c r="A68" s="158" t="str">
        <f>IF('PCA - SECTI'!J70="","",IF('PCA - SECTI'!J70="Prorrogada","Renovação Contratual (contrato já existente)",IF('PCA - SECTI'!J70="Em andamento","Despesa já contratada","")))</f>
        <v/>
      </c>
      <c r="B68" s="159" t="str">
        <f>IF('PCA - SECTI'!J70="","",IF(OR('PCA - SECTI'!J70="Prorrogada",'PCA - SECTI'!J70="Em andamento"),"","Licitação com Ata de Registro de Preços - ARP"))</f>
        <v>Licitação com Ata de Registro de Preços - ARP</v>
      </c>
      <c r="C68" s="159" t="str">
        <f>IF('PCA - SECTI'!J70="","",IF(OR('PCA - SECTI'!J70="Prorrogada",'PCA - SECTI'!J70="Em andamento"),"","Licitação sem Ata de Registro de Preços - ARP"))</f>
        <v>Licitação sem Ata de Registro de Preços - ARP</v>
      </c>
      <c r="D68" s="159" t="str">
        <f>IF('PCA - SECTI'!J70="","",IF(OR('PCA - SECTI'!J70="Prorrogada",'PCA - SECTI'!J70="Em andamento"),"","Contratação Direta (Inexigibilidade ou Dispensa de licitação)"))</f>
        <v>Contratação Direta (Inexigibilidade ou Dispensa de licitação)</v>
      </c>
      <c r="E68" s="159" t="str">
        <f>IF('PCA - SECTI'!J70="","",IF(OR('PCA - SECTI'!J70="Prorrogada",'PCA - SECTI'!J70="Em andamento"),"","Utilização de Ata de Registro de Preços - ARP"))</f>
        <v>Utilização de Ata de Registro de Preços - ARP</v>
      </c>
      <c r="F68" s="159" t="str">
        <f>IF('PCA - SECTI'!J70="","",IF(OR('PCA - SECTI'!J70="Prorrogada",'PCA - SECTI'!J70="Em andamento"),"","Licitação Internacional conforme regras do Acordo de Empréstimo com o Bando Mundial"))</f>
        <v>Licitação Internacional conforme regras do Acordo de Empréstimo com o Bando Mundial</v>
      </c>
      <c r="G68" s="159" t="str">
        <f>IF('PCA - SECTI'!J70="","",IF(OR('PCA - SECTI'!J70="Prorrogada",'PCA - SECTI'!J70="Em andamento"),"","Descentralização de Crédito"))</f>
        <v>Descentralização de Crédito</v>
      </c>
      <c r="H68" s="159" t="str">
        <f>IF('PCA - SECTI'!J70="","",IF(OR('PCA - SECTI'!J70="Prorrogada",'PCA - SECTI'!J70="Em andamento"),"","Repasse Financeiro"))</f>
        <v>Repasse Financeiro</v>
      </c>
    </row>
    <row r="69" spans="1:8">
      <c r="A69" s="158" t="str">
        <f>IF('PCA - SECTI'!J71="","",IF('PCA - SECTI'!J71="Prorrogada","Renovação Contratual (contrato já existente)",IF('PCA - SECTI'!J71="Em andamento","Despesa já contratada","")))</f>
        <v/>
      </c>
      <c r="B69" s="159" t="str">
        <f>IF('PCA - SECTI'!J71="","",IF(OR('PCA - SECTI'!J71="Prorrogada",'PCA - SECTI'!J71="Em andamento"),"","Licitação com Ata de Registro de Preços - ARP"))</f>
        <v>Licitação com Ata de Registro de Preços - ARP</v>
      </c>
      <c r="C69" s="159" t="str">
        <f>IF('PCA - SECTI'!J71="","",IF(OR('PCA - SECTI'!J71="Prorrogada",'PCA - SECTI'!J71="Em andamento"),"","Licitação sem Ata de Registro de Preços - ARP"))</f>
        <v>Licitação sem Ata de Registro de Preços - ARP</v>
      </c>
      <c r="D69" s="159" t="str">
        <f>IF('PCA - SECTI'!J71="","",IF(OR('PCA - SECTI'!J71="Prorrogada",'PCA - SECTI'!J71="Em andamento"),"","Contratação Direta (Inexigibilidade ou Dispensa de licitação)"))</f>
        <v>Contratação Direta (Inexigibilidade ou Dispensa de licitação)</v>
      </c>
      <c r="E69" s="159" t="str">
        <f>IF('PCA - SECTI'!J71="","",IF(OR('PCA - SECTI'!J71="Prorrogada",'PCA - SECTI'!J71="Em andamento"),"","Utilização de Ata de Registro de Preços - ARP"))</f>
        <v>Utilização de Ata de Registro de Preços - ARP</v>
      </c>
      <c r="F69" s="159" t="str">
        <f>IF('PCA - SECTI'!J71="","",IF(OR('PCA - SECTI'!J71="Prorrogada",'PCA - SECTI'!J71="Em andamento"),"","Licitação Internacional conforme regras do Acordo de Empréstimo com o Bando Mundial"))</f>
        <v>Licitação Internacional conforme regras do Acordo de Empréstimo com o Bando Mundial</v>
      </c>
      <c r="G69" s="159" t="str">
        <f>IF('PCA - SECTI'!J71="","",IF(OR('PCA - SECTI'!J71="Prorrogada",'PCA - SECTI'!J71="Em andamento"),"","Descentralização de Crédito"))</f>
        <v>Descentralização de Crédito</v>
      </c>
      <c r="H69" s="159" t="str">
        <f>IF('PCA - SECTI'!J71="","",IF(OR('PCA - SECTI'!J71="Prorrogada",'PCA - SECTI'!J71="Em andamento"),"","Repasse Financeiro"))</f>
        <v>Repasse Financeiro</v>
      </c>
    </row>
    <row r="70" spans="1:8">
      <c r="A70" s="158" t="str">
        <f>IF('PCA - SECTI'!J72="","",IF('PCA - SECTI'!J72="Prorrogada","Renovação Contratual (contrato já existente)",IF('PCA - SECTI'!J72="Em andamento","Despesa já contratada","")))</f>
        <v/>
      </c>
      <c r="B70" s="159" t="str">
        <f>IF('PCA - SECTI'!J72="","",IF(OR('PCA - SECTI'!J72="Prorrogada",'PCA - SECTI'!J72="Em andamento"),"","Licitação com Ata de Registro de Preços - ARP"))</f>
        <v>Licitação com Ata de Registro de Preços - ARP</v>
      </c>
      <c r="C70" s="159" t="str">
        <f>IF('PCA - SECTI'!J72="","",IF(OR('PCA - SECTI'!J72="Prorrogada",'PCA - SECTI'!J72="Em andamento"),"","Licitação sem Ata de Registro de Preços - ARP"))</f>
        <v>Licitação sem Ata de Registro de Preços - ARP</v>
      </c>
      <c r="D70" s="159" t="str">
        <f>IF('PCA - SECTI'!J72="","",IF(OR('PCA - SECTI'!J72="Prorrogada",'PCA - SECTI'!J72="Em andamento"),"","Contratação Direta (Inexigibilidade ou Dispensa de licitação)"))</f>
        <v>Contratação Direta (Inexigibilidade ou Dispensa de licitação)</v>
      </c>
      <c r="E70" s="159" t="str">
        <f>IF('PCA - SECTI'!J72="","",IF(OR('PCA - SECTI'!J72="Prorrogada",'PCA - SECTI'!J72="Em andamento"),"","Utilização de Ata de Registro de Preços - ARP"))</f>
        <v>Utilização de Ata de Registro de Preços - ARP</v>
      </c>
      <c r="F70" s="159" t="str">
        <f>IF('PCA - SECTI'!J72="","",IF(OR('PCA - SECTI'!J72="Prorrogada",'PCA - SECTI'!J72="Em andamento"),"","Licitação Internacional conforme regras do Acordo de Empréstimo com o Bando Mundial"))</f>
        <v>Licitação Internacional conforme regras do Acordo de Empréstimo com o Bando Mundial</v>
      </c>
      <c r="G70" s="159" t="str">
        <f>IF('PCA - SECTI'!J72="","",IF(OR('PCA - SECTI'!J72="Prorrogada",'PCA - SECTI'!J72="Em andamento"),"","Descentralização de Crédito"))</f>
        <v>Descentralização de Crédito</v>
      </c>
      <c r="H70" s="159" t="str">
        <f>IF('PCA - SECTI'!J72="","",IF(OR('PCA - SECTI'!J72="Prorrogada",'PCA - SECTI'!J72="Em andamento"),"","Repasse Financeiro"))</f>
        <v>Repasse Financeiro</v>
      </c>
    </row>
    <row r="71" spans="1:8">
      <c r="A71" s="158" t="str">
        <f>IF('PCA - SECTI'!J73="","",IF('PCA - SECTI'!J73="Prorrogada","Renovação Contratual (contrato já existente)",IF('PCA - SECTI'!J73="Em andamento","Despesa já contratada","")))</f>
        <v/>
      </c>
      <c r="B71" s="159" t="str">
        <f>IF('PCA - SECTI'!J73="","",IF(OR('PCA - SECTI'!J73="Prorrogada",'PCA - SECTI'!J73="Em andamento"),"","Licitação com Ata de Registro de Preços - ARP"))</f>
        <v>Licitação com Ata de Registro de Preços - ARP</v>
      </c>
      <c r="C71" s="159" t="str">
        <f>IF('PCA - SECTI'!J73="","",IF(OR('PCA - SECTI'!J73="Prorrogada",'PCA - SECTI'!J73="Em andamento"),"","Licitação sem Ata de Registro de Preços - ARP"))</f>
        <v>Licitação sem Ata de Registro de Preços - ARP</v>
      </c>
      <c r="D71" s="159" t="str">
        <f>IF('PCA - SECTI'!J73="","",IF(OR('PCA - SECTI'!J73="Prorrogada",'PCA - SECTI'!J73="Em andamento"),"","Contratação Direta (Inexigibilidade ou Dispensa de licitação)"))</f>
        <v>Contratação Direta (Inexigibilidade ou Dispensa de licitação)</v>
      </c>
      <c r="E71" s="159" t="str">
        <f>IF('PCA - SECTI'!J73="","",IF(OR('PCA - SECTI'!J73="Prorrogada",'PCA - SECTI'!J73="Em andamento"),"","Utilização de Ata de Registro de Preços - ARP"))</f>
        <v>Utilização de Ata de Registro de Preços - ARP</v>
      </c>
      <c r="F71" s="159" t="str">
        <f>IF('PCA - SECTI'!J73="","",IF(OR('PCA - SECTI'!J73="Prorrogada",'PCA - SECTI'!J73="Em andamento"),"","Licitação Internacional conforme regras do Acordo de Empréstimo com o Bando Mundial"))</f>
        <v>Licitação Internacional conforme regras do Acordo de Empréstimo com o Bando Mundial</v>
      </c>
      <c r="G71" s="159" t="str">
        <f>IF('PCA - SECTI'!J73="","",IF(OR('PCA - SECTI'!J73="Prorrogada",'PCA - SECTI'!J73="Em andamento"),"","Descentralização de Crédito"))</f>
        <v>Descentralização de Crédito</v>
      </c>
      <c r="H71" s="159" t="str">
        <f>IF('PCA - SECTI'!J73="","",IF(OR('PCA - SECTI'!J73="Prorrogada",'PCA - SECTI'!J73="Em andamento"),"","Repasse Financeiro"))</f>
        <v>Repasse Financeiro</v>
      </c>
    </row>
    <row r="72" spans="1:8">
      <c r="A72" s="158" t="str">
        <f>IF('PCA - SECTI'!J74="","",IF('PCA - SECTI'!J74="Prorrogada","Renovação Contratual (contrato já existente)",IF('PCA - SECTI'!J74="Em andamento","Despesa já contratada","")))</f>
        <v/>
      </c>
      <c r="B72" s="159" t="str">
        <f>IF('PCA - SECTI'!J74="","",IF(OR('PCA - SECTI'!J74="Prorrogada",'PCA - SECTI'!J74="Em andamento"),"","Licitação com Ata de Registro de Preços - ARP"))</f>
        <v>Licitação com Ata de Registro de Preços - ARP</v>
      </c>
      <c r="C72" s="159" t="str">
        <f>IF('PCA - SECTI'!J74="","",IF(OR('PCA - SECTI'!J74="Prorrogada",'PCA - SECTI'!J74="Em andamento"),"","Licitação sem Ata de Registro de Preços - ARP"))</f>
        <v>Licitação sem Ata de Registro de Preços - ARP</v>
      </c>
      <c r="D72" s="159" t="str">
        <f>IF('PCA - SECTI'!J74="","",IF(OR('PCA - SECTI'!J74="Prorrogada",'PCA - SECTI'!J74="Em andamento"),"","Contratação Direta (Inexigibilidade ou Dispensa de licitação)"))</f>
        <v>Contratação Direta (Inexigibilidade ou Dispensa de licitação)</v>
      </c>
      <c r="E72" s="159" t="str">
        <f>IF('PCA - SECTI'!J74="","",IF(OR('PCA - SECTI'!J74="Prorrogada",'PCA - SECTI'!J74="Em andamento"),"","Utilização de Ata de Registro de Preços - ARP"))</f>
        <v>Utilização de Ata de Registro de Preços - ARP</v>
      </c>
      <c r="F72" s="159" t="str">
        <f>IF('PCA - SECTI'!J74="","",IF(OR('PCA - SECTI'!J74="Prorrogada",'PCA - SECTI'!J74="Em andamento"),"","Licitação Internacional conforme regras do Acordo de Empréstimo com o Bando Mundial"))</f>
        <v>Licitação Internacional conforme regras do Acordo de Empréstimo com o Bando Mundial</v>
      </c>
      <c r="G72" s="159" t="str">
        <f>IF('PCA - SECTI'!J74="","",IF(OR('PCA - SECTI'!J74="Prorrogada",'PCA - SECTI'!J74="Em andamento"),"","Descentralização de Crédito"))</f>
        <v>Descentralização de Crédito</v>
      </c>
      <c r="H72" s="159" t="str">
        <f>IF('PCA - SECTI'!J74="","",IF(OR('PCA - SECTI'!J74="Prorrogada",'PCA - SECTI'!J74="Em andamento"),"","Repasse Financeiro"))</f>
        <v>Repasse Financeiro</v>
      </c>
    </row>
    <row r="73" spans="1:8">
      <c r="A73" s="158" t="str">
        <f>IF('PCA - SECTI'!J75="","",IF('PCA - SECTI'!J75="Prorrogada","Renovação Contratual (contrato já existente)",IF('PCA - SECTI'!J75="Em andamento","Despesa já contratada","")))</f>
        <v/>
      </c>
      <c r="B73" s="159" t="str">
        <f>IF('PCA - SECTI'!J75="","",IF(OR('PCA - SECTI'!J75="Prorrogada",'PCA - SECTI'!J75="Em andamento"),"","Licitação com Ata de Registro de Preços - ARP"))</f>
        <v>Licitação com Ata de Registro de Preços - ARP</v>
      </c>
      <c r="C73" s="159" t="str">
        <f>IF('PCA - SECTI'!J75="","",IF(OR('PCA - SECTI'!J75="Prorrogada",'PCA - SECTI'!J75="Em andamento"),"","Licitação sem Ata de Registro de Preços - ARP"))</f>
        <v>Licitação sem Ata de Registro de Preços - ARP</v>
      </c>
      <c r="D73" s="159" t="str">
        <f>IF('PCA - SECTI'!J75="","",IF(OR('PCA - SECTI'!J75="Prorrogada",'PCA - SECTI'!J75="Em andamento"),"","Contratação Direta (Inexigibilidade ou Dispensa de licitação)"))</f>
        <v>Contratação Direta (Inexigibilidade ou Dispensa de licitação)</v>
      </c>
      <c r="E73" s="159" t="str">
        <f>IF('PCA - SECTI'!J75="","",IF(OR('PCA - SECTI'!J75="Prorrogada",'PCA - SECTI'!J75="Em andamento"),"","Utilização de Ata de Registro de Preços - ARP"))</f>
        <v>Utilização de Ata de Registro de Preços - ARP</v>
      </c>
      <c r="F73" s="159" t="str">
        <f>IF('PCA - SECTI'!J75="","",IF(OR('PCA - SECTI'!J75="Prorrogada",'PCA - SECTI'!J75="Em andamento"),"","Licitação Internacional conforme regras do Acordo de Empréstimo com o Bando Mundial"))</f>
        <v>Licitação Internacional conforme regras do Acordo de Empréstimo com o Bando Mundial</v>
      </c>
      <c r="G73" s="159" t="str">
        <f>IF('PCA - SECTI'!J75="","",IF(OR('PCA - SECTI'!J75="Prorrogada",'PCA - SECTI'!J75="Em andamento"),"","Descentralização de Crédito"))</f>
        <v>Descentralização de Crédito</v>
      </c>
      <c r="H73" s="159" t="str">
        <f>IF('PCA - SECTI'!J75="","",IF(OR('PCA - SECTI'!J75="Prorrogada",'PCA - SECTI'!J75="Em andamento"),"","Repasse Financeiro"))</f>
        <v>Repasse Financeiro</v>
      </c>
    </row>
    <row r="74" spans="1:8">
      <c r="A74" s="158" t="str">
        <f>IF('PCA - SECTI'!J76="","",IF('PCA - SECTI'!J76="Prorrogada","Renovação Contratual (contrato já existente)",IF('PCA - SECTI'!J76="Em andamento","Despesa já contratada","")))</f>
        <v/>
      </c>
      <c r="B74" s="159" t="str">
        <f>IF('PCA - SECTI'!J76="","",IF(OR('PCA - SECTI'!J76="Prorrogada",'PCA - SECTI'!J76="Em andamento"),"","Licitação com Ata de Registro de Preços - ARP"))</f>
        <v>Licitação com Ata de Registro de Preços - ARP</v>
      </c>
      <c r="C74" s="159" t="str">
        <f>IF('PCA - SECTI'!J76="","",IF(OR('PCA - SECTI'!J76="Prorrogada",'PCA - SECTI'!J76="Em andamento"),"","Licitação sem Ata de Registro de Preços - ARP"))</f>
        <v>Licitação sem Ata de Registro de Preços - ARP</v>
      </c>
      <c r="D74" s="159" t="str">
        <f>IF('PCA - SECTI'!J76="","",IF(OR('PCA - SECTI'!J76="Prorrogada",'PCA - SECTI'!J76="Em andamento"),"","Contratação Direta (Inexigibilidade ou Dispensa de licitação)"))</f>
        <v>Contratação Direta (Inexigibilidade ou Dispensa de licitação)</v>
      </c>
      <c r="E74" s="159" t="str">
        <f>IF('PCA - SECTI'!J76="","",IF(OR('PCA - SECTI'!J76="Prorrogada",'PCA - SECTI'!J76="Em andamento"),"","Utilização de Ata de Registro de Preços - ARP"))</f>
        <v>Utilização de Ata de Registro de Preços - ARP</v>
      </c>
      <c r="F74" s="159" t="str">
        <f>IF('PCA - SECTI'!J76="","",IF(OR('PCA - SECTI'!J76="Prorrogada",'PCA - SECTI'!J76="Em andamento"),"","Licitação Internacional conforme regras do Acordo de Empréstimo com o Bando Mundial"))</f>
        <v>Licitação Internacional conforme regras do Acordo de Empréstimo com o Bando Mundial</v>
      </c>
      <c r="G74" s="159" t="str">
        <f>IF('PCA - SECTI'!J76="","",IF(OR('PCA - SECTI'!J76="Prorrogada",'PCA - SECTI'!J76="Em andamento"),"","Descentralização de Crédito"))</f>
        <v>Descentralização de Crédito</v>
      </c>
      <c r="H74" s="159" t="str">
        <f>IF('PCA - SECTI'!J76="","",IF(OR('PCA - SECTI'!J76="Prorrogada",'PCA - SECTI'!J76="Em andamento"),"","Repasse Financeiro"))</f>
        <v>Repasse Financeiro</v>
      </c>
    </row>
    <row r="75" spans="1:8">
      <c r="A75" s="158" t="str">
        <f>IF('PCA - SECTI'!J77="","",IF('PCA - SECTI'!J77="Prorrogada","Renovação Contratual (contrato já existente)",IF('PCA - SECTI'!J77="Em andamento","Despesa já contratada","")))</f>
        <v/>
      </c>
      <c r="B75" s="159" t="str">
        <f>IF('PCA - SECTI'!J77="","",IF(OR('PCA - SECTI'!J77="Prorrogada",'PCA - SECTI'!J77="Em andamento"),"","Licitação com Ata de Registro de Preços - ARP"))</f>
        <v>Licitação com Ata de Registro de Preços - ARP</v>
      </c>
      <c r="C75" s="159" t="str">
        <f>IF('PCA - SECTI'!J77="","",IF(OR('PCA - SECTI'!J77="Prorrogada",'PCA - SECTI'!J77="Em andamento"),"","Licitação sem Ata de Registro de Preços - ARP"))</f>
        <v>Licitação sem Ata de Registro de Preços - ARP</v>
      </c>
      <c r="D75" s="159" t="str">
        <f>IF('PCA - SECTI'!J77="","",IF(OR('PCA - SECTI'!J77="Prorrogada",'PCA - SECTI'!J77="Em andamento"),"","Contratação Direta (Inexigibilidade ou Dispensa de licitação)"))</f>
        <v>Contratação Direta (Inexigibilidade ou Dispensa de licitação)</v>
      </c>
      <c r="E75" s="159" t="str">
        <f>IF('PCA - SECTI'!J77="","",IF(OR('PCA - SECTI'!J77="Prorrogada",'PCA - SECTI'!J77="Em andamento"),"","Utilização de Ata de Registro de Preços - ARP"))</f>
        <v>Utilização de Ata de Registro de Preços - ARP</v>
      </c>
      <c r="F75" s="159" t="str">
        <f>IF('PCA - SECTI'!J77="","",IF(OR('PCA - SECTI'!J77="Prorrogada",'PCA - SECTI'!J77="Em andamento"),"","Licitação Internacional conforme regras do Acordo de Empréstimo com o Bando Mundial"))</f>
        <v>Licitação Internacional conforme regras do Acordo de Empréstimo com o Bando Mundial</v>
      </c>
      <c r="G75" s="159" t="str">
        <f>IF('PCA - SECTI'!J77="","",IF(OR('PCA - SECTI'!J77="Prorrogada",'PCA - SECTI'!J77="Em andamento"),"","Descentralização de Crédito"))</f>
        <v>Descentralização de Crédito</v>
      </c>
      <c r="H75" s="159" t="str">
        <f>IF('PCA - SECTI'!J77="","",IF(OR('PCA - SECTI'!J77="Prorrogada",'PCA - SECTI'!J77="Em andamento"),"","Repasse Financeiro"))</f>
        <v>Repasse Financeiro</v>
      </c>
    </row>
    <row r="76" spans="1:8">
      <c r="A76" s="158" t="str">
        <f>IF('PCA - SECTI'!J78="","",IF('PCA - SECTI'!J78="Prorrogada","Renovação Contratual (contrato já existente)",IF('PCA - SECTI'!J78="Em andamento","Despesa já contratada","")))</f>
        <v/>
      </c>
      <c r="B76" s="159" t="str">
        <f>IF('PCA - SECTI'!J78="","",IF(OR('PCA - SECTI'!J78="Prorrogada",'PCA - SECTI'!J78="Em andamento"),"","Licitação com Ata de Registro de Preços - ARP"))</f>
        <v>Licitação com Ata de Registro de Preços - ARP</v>
      </c>
      <c r="C76" s="159" t="str">
        <f>IF('PCA - SECTI'!J78="","",IF(OR('PCA - SECTI'!J78="Prorrogada",'PCA - SECTI'!J78="Em andamento"),"","Licitação sem Ata de Registro de Preços - ARP"))</f>
        <v>Licitação sem Ata de Registro de Preços - ARP</v>
      </c>
      <c r="D76" s="159" t="str">
        <f>IF('PCA - SECTI'!J78="","",IF(OR('PCA - SECTI'!J78="Prorrogada",'PCA - SECTI'!J78="Em andamento"),"","Contratação Direta (Inexigibilidade ou Dispensa de licitação)"))</f>
        <v>Contratação Direta (Inexigibilidade ou Dispensa de licitação)</v>
      </c>
      <c r="E76" s="159" t="str">
        <f>IF('PCA - SECTI'!J78="","",IF(OR('PCA - SECTI'!J78="Prorrogada",'PCA - SECTI'!J78="Em andamento"),"","Utilização de Ata de Registro de Preços - ARP"))</f>
        <v>Utilização de Ata de Registro de Preços - ARP</v>
      </c>
      <c r="F76" s="159" t="str">
        <f>IF('PCA - SECTI'!J78="","",IF(OR('PCA - SECTI'!J78="Prorrogada",'PCA - SECTI'!J78="Em andamento"),"","Licitação Internacional conforme regras do Acordo de Empréstimo com o Bando Mundial"))</f>
        <v>Licitação Internacional conforme regras do Acordo de Empréstimo com o Bando Mundial</v>
      </c>
      <c r="G76" s="159" t="str">
        <f>IF('PCA - SECTI'!J78="","",IF(OR('PCA - SECTI'!J78="Prorrogada",'PCA - SECTI'!J78="Em andamento"),"","Descentralização de Crédito"))</f>
        <v>Descentralização de Crédito</v>
      </c>
      <c r="H76" s="159" t="str">
        <f>IF('PCA - SECTI'!J78="","",IF(OR('PCA - SECTI'!J78="Prorrogada",'PCA - SECTI'!J78="Em andamento"),"","Repasse Financeiro"))</f>
        <v>Repasse Financeiro</v>
      </c>
    </row>
    <row r="77" spans="1:8">
      <c r="A77" s="158" t="str">
        <f>IF('PCA - SECTI'!J79="","",IF('PCA - SECTI'!J79="Prorrogada","Renovação Contratual (contrato já existente)",IF('PCA - SECTI'!J79="Em andamento","Despesa já contratada","")))</f>
        <v/>
      </c>
      <c r="B77" s="159" t="str">
        <f>IF('PCA - SECTI'!J79="","",IF(OR('PCA - SECTI'!J79="Prorrogada",'PCA - SECTI'!J79="Em andamento"),"","Licitação com Ata de Registro de Preços - ARP"))</f>
        <v>Licitação com Ata de Registro de Preços - ARP</v>
      </c>
      <c r="C77" s="159" t="str">
        <f>IF('PCA - SECTI'!J79="","",IF(OR('PCA - SECTI'!J79="Prorrogada",'PCA - SECTI'!J79="Em andamento"),"","Licitação sem Ata de Registro de Preços - ARP"))</f>
        <v>Licitação sem Ata de Registro de Preços - ARP</v>
      </c>
      <c r="D77" s="159" t="str">
        <f>IF('PCA - SECTI'!J79="","",IF(OR('PCA - SECTI'!J79="Prorrogada",'PCA - SECTI'!J79="Em andamento"),"","Contratação Direta (Inexigibilidade ou Dispensa de licitação)"))</f>
        <v>Contratação Direta (Inexigibilidade ou Dispensa de licitação)</v>
      </c>
      <c r="E77" s="159" t="str">
        <f>IF('PCA - SECTI'!J79="","",IF(OR('PCA - SECTI'!J79="Prorrogada",'PCA - SECTI'!J79="Em andamento"),"","Utilização de Ata de Registro de Preços - ARP"))</f>
        <v>Utilização de Ata de Registro de Preços - ARP</v>
      </c>
      <c r="F77" s="159" t="str">
        <f>IF('PCA - SECTI'!J79="","",IF(OR('PCA - SECTI'!J79="Prorrogada",'PCA - SECTI'!J79="Em andamento"),"","Licitação Internacional conforme regras do Acordo de Empréstimo com o Bando Mundial"))</f>
        <v>Licitação Internacional conforme regras do Acordo de Empréstimo com o Bando Mundial</v>
      </c>
      <c r="G77" s="159" t="str">
        <f>IF('PCA - SECTI'!J79="","",IF(OR('PCA - SECTI'!J79="Prorrogada",'PCA - SECTI'!J79="Em andamento"),"","Descentralização de Crédito"))</f>
        <v>Descentralização de Crédito</v>
      </c>
      <c r="H77" s="159" t="str">
        <f>IF('PCA - SECTI'!J79="","",IF(OR('PCA - SECTI'!J79="Prorrogada",'PCA - SECTI'!J79="Em andamento"),"","Repasse Financeiro"))</f>
        <v>Repasse Financeiro</v>
      </c>
    </row>
    <row r="78" spans="1:8">
      <c r="A78" s="158" t="str">
        <f>IF('PCA - SECTI'!J80="","",IF('PCA - SECTI'!J80="Prorrogada","Renovação Contratual (contrato já existente)",IF('PCA - SECTI'!J80="Em andamento","Despesa já contratada","")))</f>
        <v/>
      </c>
      <c r="B78" s="159" t="str">
        <f>IF('PCA - SECTI'!J80="","",IF(OR('PCA - SECTI'!J80="Prorrogada",'PCA - SECTI'!J80="Em andamento"),"","Licitação com Ata de Registro de Preços - ARP"))</f>
        <v>Licitação com Ata de Registro de Preços - ARP</v>
      </c>
      <c r="C78" s="159" t="str">
        <f>IF('PCA - SECTI'!J80="","",IF(OR('PCA - SECTI'!J80="Prorrogada",'PCA - SECTI'!J80="Em andamento"),"","Licitação sem Ata de Registro de Preços - ARP"))</f>
        <v>Licitação sem Ata de Registro de Preços - ARP</v>
      </c>
      <c r="D78" s="159" t="str">
        <f>IF('PCA - SECTI'!J80="","",IF(OR('PCA - SECTI'!J80="Prorrogada",'PCA - SECTI'!J80="Em andamento"),"","Contratação Direta (Inexigibilidade ou Dispensa de licitação)"))</f>
        <v>Contratação Direta (Inexigibilidade ou Dispensa de licitação)</v>
      </c>
      <c r="E78" s="159" t="str">
        <f>IF('PCA - SECTI'!J80="","",IF(OR('PCA - SECTI'!J80="Prorrogada",'PCA - SECTI'!J80="Em andamento"),"","Utilização de Ata de Registro de Preços - ARP"))</f>
        <v>Utilização de Ata de Registro de Preços - ARP</v>
      </c>
      <c r="F78" s="159" t="str">
        <f>IF('PCA - SECTI'!J80="","",IF(OR('PCA - SECTI'!J80="Prorrogada",'PCA - SECTI'!J80="Em andamento"),"","Licitação Internacional conforme regras do Acordo de Empréstimo com o Bando Mundial"))</f>
        <v>Licitação Internacional conforme regras do Acordo de Empréstimo com o Bando Mundial</v>
      </c>
      <c r="G78" s="159" t="str">
        <f>IF('PCA - SECTI'!J80="","",IF(OR('PCA - SECTI'!J80="Prorrogada",'PCA - SECTI'!J80="Em andamento"),"","Descentralização de Crédito"))</f>
        <v>Descentralização de Crédito</v>
      </c>
      <c r="H78" s="159" t="str">
        <f>IF('PCA - SECTI'!J80="","",IF(OR('PCA - SECTI'!J80="Prorrogada",'PCA - SECTI'!J80="Em andamento"),"","Repasse Financeiro"))</f>
        <v>Repasse Financeiro</v>
      </c>
    </row>
    <row r="79" spans="1:8">
      <c r="A79" s="158" t="str">
        <f>IF('PCA - SECTI'!J81="","",IF('PCA - SECTI'!J81="Prorrogada","Renovação Contratual (contrato já existente)",IF('PCA - SECTI'!J81="Em andamento","Despesa já contratada","")))</f>
        <v/>
      </c>
      <c r="B79" s="159" t="str">
        <f>IF('PCA - SECTI'!J81="","",IF(OR('PCA - SECTI'!J81="Prorrogada",'PCA - SECTI'!J81="Em andamento"),"","Licitação com Ata de Registro de Preços - ARP"))</f>
        <v>Licitação com Ata de Registro de Preços - ARP</v>
      </c>
      <c r="C79" s="159" t="str">
        <f>IF('PCA - SECTI'!J81="","",IF(OR('PCA - SECTI'!J81="Prorrogada",'PCA - SECTI'!J81="Em andamento"),"","Licitação sem Ata de Registro de Preços - ARP"))</f>
        <v>Licitação sem Ata de Registro de Preços - ARP</v>
      </c>
      <c r="D79" s="159" t="str">
        <f>IF('PCA - SECTI'!J81="","",IF(OR('PCA - SECTI'!J81="Prorrogada",'PCA - SECTI'!J81="Em andamento"),"","Contratação Direta (Inexigibilidade ou Dispensa de licitação)"))</f>
        <v>Contratação Direta (Inexigibilidade ou Dispensa de licitação)</v>
      </c>
      <c r="E79" s="159" t="str">
        <f>IF('PCA - SECTI'!J81="","",IF(OR('PCA - SECTI'!J81="Prorrogada",'PCA - SECTI'!J81="Em andamento"),"","Utilização de Ata de Registro de Preços - ARP"))</f>
        <v>Utilização de Ata de Registro de Preços - ARP</v>
      </c>
      <c r="F79" s="159" t="str">
        <f>IF('PCA - SECTI'!J81="","",IF(OR('PCA - SECTI'!J81="Prorrogada",'PCA - SECTI'!J81="Em andamento"),"","Licitação Internacional conforme regras do Acordo de Empréstimo com o Bando Mundial"))</f>
        <v>Licitação Internacional conforme regras do Acordo de Empréstimo com o Bando Mundial</v>
      </c>
      <c r="G79" s="159" t="str">
        <f>IF('PCA - SECTI'!J81="","",IF(OR('PCA - SECTI'!J81="Prorrogada",'PCA - SECTI'!J81="Em andamento"),"","Descentralização de Crédito"))</f>
        <v>Descentralização de Crédito</v>
      </c>
      <c r="H79" s="159" t="str">
        <f>IF('PCA - SECTI'!J81="","",IF(OR('PCA - SECTI'!J81="Prorrogada",'PCA - SECTI'!J81="Em andamento"),"","Repasse Financeiro"))</f>
        <v>Repasse Financeiro</v>
      </c>
    </row>
    <row r="80" spans="1:8">
      <c r="A80" s="158" t="str">
        <f>IF('PCA - SECTI'!J82="","",IF('PCA - SECTI'!J82="Prorrogada","Renovação Contratual (contrato já existente)",IF('PCA - SECTI'!J82="Em andamento","Despesa já contratada","")))</f>
        <v/>
      </c>
      <c r="B80" s="159" t="str">
        <f>IF('PCA - SECTI'!J82="","",IF(OR('PCA - SECTI'!J82="Prorrogada",'PCA - SECTI'!J82="Em andamento"),"","Licitação com Ata de Registro de Preços - ARP"))</f>
        <v>Licitação com Ata de Registro de Preços - ARP</v>
      </c>
      <c r="C80" s="159" t="str">
        <f>IF('PCA - SECTI'!J82="","",IF(OR('PCA - SECTI'!J82="Prorrogada",'PCA - SECTI'!J82="Em andamento"),"","Licitação sem Ata de Registro de Preços - ARP"))</f>
        <v>Licitação sem Ata de Registro de Preços - ARP</v>
      </c>
      <c r="D80" s="159" t="str">
        <f>IF('PCA - SECTI'!J82="","",IF(OR('PCA - SECTI'!J82="Prorrogada",'PCA - SECTI'!J82="Em andamento"),"","Contratação Direta (Inexigibilidade ou Dispensa de licitação)"))</f>
        <v>Contratação Direta (Inexigibilidade ou Dispensa de licitação)</v>
      </c>
      <c r="E80" s="159" t="str">
        <f>IF('PCA - SECTI'!J82="","",IF(OR('PCA - SECTI'!J82="Prorrogada",'PCA - SECTI'!J82="Em andamento"),"","Utilização de Ata de Registro de Preços - ARP"))</f>
        <v>Utilização de Ata de Registro de Preços - ARP</v>
      </c>
      <c r="F80" s="159" t="str">
        <f>IF('PCA - SECTI'!J82="","",IF(OR('PCA - SECTI'!J82="Prorrogada",'PCA - SECTI'!J82="Em andamento"),"","Licitação Internacional conforme regras do Acordo de Empréstimo com o Bando Mundial"))</f>
        <v>Licitação Internacional conforme regras do Acordo de Empréstimo com o Bando Mundial</v>
      </c>
      <c r="G80" s="159" t="str">
        <f>IF('PCA - SECTI'!J82="","",IF(OR('PCA - SECTI'!J82="Prorrogada",'PCA - SECTI'!J82="Em andamento"),"","Descentralização de Crédito"))</f>
        <v>Descentralização de Crédito</v>
      </c>
      <c r="H80" s="159" t="str">
        <f>IF('PCA - SECTI'!J82="","",IF(OR('PCA - SECTI'!J82="Prorrogada",'PCA - SECTI'!J82="Em andamento"),"","Repasse Financeiro"))</f>
        <v>Repasse Financeiro</v>
      </c>
    </row>
    <row r="81" spans="1:8">
      <c r="A81" s="158" t="str">
        <f>IF('PCA - SECTI'!J83="","",IF('PCA - SECTI'!J83="Prorrogada","Renovação Contratual (contrato já existente)",IF('PCA - SECTI'!J83="Em andamento","Despesa já contratada","")))</f>
        <v/>
      </c>
      <c r="B81" s="159" t="str">
        <f>IF('PCA - SECTI'!J83="","",IF(OR('PCA - SECTI'!J83="Prorrogada",'PCA - SECTI'!J83="Em andamento"),"","Licitação com Ata de Registro de Preços - ARP"))</f>
        <v>Licitação com Ata de Registro de Preços - ARP</v>
      </c>
      <c r="C81" s="159" t="str">
        <f>IF('PCA - SECTI'!J83="","",IF(OR('PCA - SECTI'!J83="Prorrogada",'PCA - SECTI'!J83="Em andamento"),"","Licitação sem Ata de Registro de Preços - ARP"))</f>
        <v>Licitação sem Ata de Registro de Preços - ARP</v>
      </c>
      <c r="D81" s="159" t="str">
        <f>IF('PCA - SECTI'!J83="","",IF(OR('PCA - SECTI'!J83="Prorrogada",'PCA - SECTI'!J83="Em andamento"),"","Contratação Direta (Inexigibilidade ou Dispensa de licitação)"))</f>
        <v>Contratação Direta (Inexigibilidade ou Dispensa de licitação)</v>
      </c>
      <c r="E81" s="159" t="str">
        <f>IF('PCA - SECTI'!J83="","",IF(OR('PCA - SECTI'!J83="Prorrogada",'PCA - SECTI'!J83="Em andamento"),"","Utilização de Ata de Registro de Preços - ARP"))</f>
        <v>Utilização de Ata de Registro de Preços - ARP</v>
      </c>
      <c r="F81" s="159" t="str">
        <f>IF('PCA - SECTI'!J83="","",IF(OR('PCA - SECTI'!J83="Prorrogada",'PCA - SECTI'!J83="Em andamento"),"","Licitação Internacional conforme regras do Acordo de Empréstimo com o Bando Mundial"))</f>
        <v>Licitação Internacional conforme regras do Acordo de Empréstimo com o Bando Mundial</v>
      </c>
      <c r="G81" s="159" t="str">
        <f>IF('PCA - SECTI'!J83="","",IF(OR('PCA - SECTI'!J83="Prorrogada",'PCA - SECTI'!J83="Em andamento"),"","Descentralização de Crédito"))</f>
        <v>Descentralização de Crédito</v>
      </c>
      <c r="H81" s="159" t="str">
        <f>IF('PCA - SECTI'!J83="","",IF(OR('PCA - SECTI'!J83="Prorrogada",'PCA - SECTI'!J83="Em andamento"),"","Repasse Financeiro"))</f>
        <v>Repasse Financeiro</v>
      </c>
    </row>
    <row r="82" spans="1:8">
      <c r="A82" s="158" t="str">
        <f>IF('PCA - SECTI'!J84="","",IF('PCA - SECTI'!J84="Prorrogada","Renovação Contratual (contrato já existente)",IF('PCA - SECTI'!J84="Em andamento","Despesa já contratada","")))</f>
        <v/>
      </c>
      <c r="B82" s="159" t="str">
        <f>IF('PCA - SECTI'!J84="","",IF(OR('PCA - SECTI'!J84="Prorrogada",'PCA - SECTI'!J84="Em andamento"),"","Licitação com Ata de Registro de Preços - ARP"))</f>
        <v>Licitação com Ata de Registro de Preços - ARP</v>
      </c>
      <c r="C82" s="159" t="str">
        <f>IF('PCA - SECTI'!J84="","",IF(OR('PCA - SECTI'!J84="Prorrogada",'PCA - SECTI'!J84="Em andamento"),"","Licitação sem Ata de Registro de Preços - ARP"))</f>
        <v>Licitação sem Ata de Registro de Preços - ARP</v>
      </c>
      <c r="D82" s="159" t="str">
        <f>IF('PCA - SECTI'!J84="","",IF(OR('PCA - SECTI'!J84="Prorrogada",'PCA - SECTI'!J84="Em andamento"),"","Contratação Direta (Inexigibilidade ou Dispensa de licitação)"))</f>
        <v>Contratação Direta (Inexigibilidade ou Dispensa de licitação)</v>
      </c>
      <c r="E82" s="159" t="str">
        <f>IF('PCA - SECTI'!J84="","",IF(OR('PCA - SECTI'!J84="Prorrogada",'PCA - SECTI'!J84="Em andamento"),"","Utilização de Ata de Registro de Preços - ARP"))</f>
        <v>Utilização de Ata de Registro de Preços - ARP</v>
      </c>
      <c r="F82" s="159" t="str">
        <f>IF('PCA - SECTI'!J84="","",IF(OR('PCA - SECTI'!J84="Prorrogada",'PCA - SECTI'!J84="Em andamento"),"","Licitação Internacional conforme regras do Acordo de Empréstimo com o Bando Mundial"))</f>
        <v>Licitação Internacional conforme regras do Acordo de Empréstimo com o Bando Mundial</v>
      </c>
      <c r="G82" s="159" t="str">
        <f>IF('PCA - SECTI'!J84="","",IF(OR('PCA - SECTI'!J84="Prorrogada",'PCA - SECTI'!J84="Em andamento"),"","Descentralização de Crédito"))</f>
        <v>Descentralização de Crédito</v>
      </c>
      <c r="H82" s="159" t="str">
        <f>IF('PCA - SECTI'!J84="","",IF(OR('PCA - SECTI'!J84="Prorrogada",'PCA - SECTI'!J84="Em andamento"),"","Repasse Financeiro"))</f>
        <v>Repasse Financeiro</v>
      </c>
    </row>
    <row r="83" spans="1:8">
      <c r="A83" s="158" t="str">
        <f>IF('PCA - SECTI'!J85="","",IF('PCA - SECTI'!J85="Prorrogada","Renovação Contratual (contrato já existente)",IF('PCA - SECTI'!J85="Em andamento","Despesa já contratada","")))</f>
        <v/>
      </c>
      <c r="B83" s="159" t="str">
        <f>IF('PCA - SECTI'!J85="","",IF(OR('PCA - SECTI'!J85="Prorrogada",'PCA - SECTI'!J85="Em andamento"),"","Licitação com Ata de Registro de Preços - ARP"))</f>
        <v>Licitação com Ata de Registro de Preços - ARP</v>
      </c>
      <c r="C83" s="159" t="str">
        <f>IF('PCA - SECTI'!J85="","",IF(OR('PCA - SECTI'!J85="Prorrogada",'PCA - SECTI'!J85="Em andamento"),"","Licitação sem Ata de Registro de Preços - ARP"))</f>
        <v>Licitação sem Ata de Registro de Preços - ARP</v>
      </c>
      <c r="D83" s="159" t="str">
        <f>IF('PCA - SECTI'!J85="","",IF(OR('PCA - SECTI'!J85="Prorrogada",'PCA - SECTI'!J85="Em andamento"),"","Contratação Direta (Inexigibilidade ou Dispensa de licitação)"))</f>
        <v>Contratação Direta (Inexigibilidade ou Dispensa de licitação)</v>
      </c>
      <c r="E83" s="159" t="str">
        <f>IF('PCA - SECTI'!J85="","",IF(OR('PCA - SECTI'!J85="Prorrogada",'PCA - SECTI'!J85="Em andamento"),"","Utilização de Ata de Registro de Preços - ARP"))</f>
        <v>Utilização de Ata de Registro de Preços - ARP</v>
      </c>
      <c r="F83" s="159" t="str">
        <f>IF('PCA - SECTI'!J85="","",IF(OR('PCA - SECTI'!J85="Prorrogada",'PCA - SECTI'!J85="Em andamento"),"","Licitação Internacional conforme regras do Acordo de Empréstimo com o Bando Mundial"))</f>
        <v>Licitação Internacional conforme regras do Acordo de Empréstimo com o Bando Mundial</v>
      </c>
      <c r="G83" s="159" t="str">
        <f>IF('PCA - SECTI'!J85="","",IF(OR('PCA - SECTI'!J85="Prorrogada",'PCA - SECTI'!J85="Em andamento"),"","Descentralização de Crédito"))</f>
        <v>Descentralização de Crédito</v>
      </c>
      <c r="H83" s="159" t="str">
        <f>IF('PCA - SECTI'!J85="","",IF(OR('PCA - SECTI'!J85="Prorrogada",'PCA - SECTI'!J85="Em andamento"),"","Repasse Financeiro"))</f>
        <v>Repasse Financeiro</v>
      </c>
    </row>
    <row r="84" spans="1:8">
      <c r="A84" s="158" t="str">
        <f>IF('PCA - SECTI'!J86="","",IF('PCA - SECTI'!J86="Prorrogada","Renovação Contratual (contrato já existente)",IF('PCA - SECTI'!J86="Em andamento","Despesa já contratada","")))</f>
        <v/>
      </c>
      <c r="B84" s="159" t="str">
        <f>IF('PCA - SECTI'!J86="","",IF(OR('PCA - SECTI'!J86="Prorrogada",'PCA - SECTI'!J86="Em andamento"),"","Licitação com Ata de Registro de Preços - ARP"))</f>
        <v>Licitação com Ata de Registro de Preços - ARP</v>
      </c>
      <c r="C84" s="159" t="str">
        <f>IF('PCA - SECTI'!J86="","",IF(OR('PCA - SECTI'!J86="Prorrogada",'PCA - SECTI'!J86="Em andamento"),"","Licitação sem Ata de Registro de Preços - ARP"))</f>
        <v>Licitação sem Ata de Registro de Preços - ARP</v>
      </c>
      <c r="D84" s="159" t="str">
        <f>IF('PCA - SECTI'!J86="","",IF(OR('PCA - SECTI'!J86="Prorrogada",'PCA - SECTI'!J86="Em andamento"),"","Contratação Direta (Inexigibilidade ou Dispensa de licitação)"))</f>
        <v>Contratação Direta (Inexigibilidade ou Dispensa de licitação)</v>
      </c>
      <c r="E84" s="159" t="str">
        <f>IF('PCA - SECTI'!J86="","",IF(OR('PCA - SECTI'!J86="Prorrogada",'PCA - SECTI'!J86="Em andamento"),"","Utilização de Ata de Registro de Preços - ARP"))</f>
        <v>Utilização de Ata de Registro de Preços - ARP</v>
      </c>
      <c r="F84" s="159" t="str">
        <f>IF('PCA - SECTI'!J86="","",IF(OR('PCA - SECTI'!J86="Prorrogada",'PCA - SECTI'!J86="Em andamento"),"","Licitação Internacional conforme regras do Acordo de Empréstimo com o Bando Mundial"))</f>
        <v>Licitação Internacional conforme regras do Acordo de Empréstimo com o Bando Mundial</v>
      </c>
      <c r="G84" s="159" t="str">
        <f>IF('PCA - SECTI'!J86="","",IF(OR('PCA - SECTI'!J86="Prorrogada",'PCA - SECTI'!J86="Em andamento"),"","Descentralização de Crédito"))</f>
        <v>Descentralização de Crédito</v>
      </c>
      <c r="H84" s="159" t="str">
        <f>IF('PCA - SECTI'!J86="","",IF(OR('PCA - SECTI'!J86="Prorrogada",'PCA - SECTI'!J86="Em andamento"),"","Repasse Financeiro"))</f>
        <v>Repasse Financeiro</v>
      </c>
    </row>
    <row r="85" spans="1:8">
      <c r="A85" s="158" t="str">
        <f>IF('PCA - SECTI'!J87="","",IF('PCA - SECTI'!J87="Prorrogada","Renovação Contratual (contrato já existente)",IF('PCA - SECTI'!J87="Em andamento","Despesa já contratada","")))</f>
        <v/>
      </c>
      <c r="B85" s="159" t="str">
        <f>IF('PCA - SECTI'!J87="","",IF(OR('PCA - SECTI'!J87="Prorrogada",'PCA - SECTI'!J87="Em andamento"),"","Licitação com Ata de Registro de Preços - ARP"))</f>
        <v>Licitação com Ata de Registro de Preços - ARP</v>
      </c>
      <c r="C85" s="159" t="str">
        <f>IF('PCA - SECTI'!J87="","",IF(OR('PCA - SECTI'!J87="Prorrogada",'PCA - SECTI'!J87="Em andamento"),"","Licitação sem Ata de Registro de Preços - ARP"))</f>
        <v>Licitação sem Ata de Registro de Preços - ARP</v>
      </c>
      <c r="D85" s="159" t="str">
        <f>IF('PCA - SECTI'!J87="","",IF(OR('PCA - SECTI'!J87="Prorrogada",'PCA - SECTI'!J87="Em andamento"),"","Contratação Direta (Inexigibilidade ou Dispensa de licitação)"))</f>
        <v>Contratação Direta (Inexigibilidade ou Dispensa de licitação)</v>
      </c>
      <c r="E85" s="159" t="str">
        <f>IF('PCA - SECTI'!J87="","",IF(OR('PCA - SECTI'!J87="Prorrogada",'PCA - SECTI'!J87="Em andamento"),"","Utilização de Ata de Registro de Preços - ARP"))</f>
        <v>Utilização de Ata de Registro de Preços - ARP</v>
      </c>
      <c r="F85" s="159" t="str">
        <f>IF('PCA - SECTI'!J87="","",IF(OR('PCA - SECTI'!J87="Prorrogada",'PCA - SECTI'!J87="Em andamento"),"","Licitação Internacional conforme regras do Acordo de Empréstimo com o Bando Mundial"))</f>
        <v>Licitação Internacional conforme regras do Acordo de Empréstimo com o Bando Mundial</v>
      </c>
      <c r="G85" s="159" t="str">
        <f>IF('PCA - SECTI'!J87="","",IF(OR('PCA - SECTI'!J87="Prorrogada",'PCA - SECTI'!J87="Em andamento"),"","Descentralização de Crédito"))</f>
        <v>Descentralização de Crédito</v>
      </c>
      <c r="H85" s="159" t="str">
        <f>IF('PCA - SECTI'!J87="","",IF(OR('PCA - SECTI'!J87="Prorrogada",'PCA - SECTI'!J87="Em andamento"),"","Repasse Financeiro"))</f>
        <v>Repasse Financeiro</v>
      </c>
    </row>
    <row r="86" spans="1:8">
      <c r="A86" s="158" t="str">
        <f>IF('PCA - SECTI'!J88="","",IF('PCA - SECTI'!J88="Prorrogada","Renovação Contratual (contrato já existente)",IF('PCA - SECTI'!J88="Em andamento","Despesa já contratada","")))</f>
        <v/>
      </c>
      <c r="B86" s="159" t="str">
        <f>IF('PCA - SECTI'!J88="","",IF(OR('PCA - SECTI'!J88="Prorrogada",'PCA - SECTI'!J88="Em andamento"),"","Licitação com Ata de Registro de Preços - ARP"))</f>
        <v>Licitação com Ata de Registro de Preços - ARP</v>
      </c>
      <c r="C86" s="159" t="str">
        <f>IF('PCA - SECTI'!J88="","",IF(OR('PCA - SECTI'!J88="Prorrogada",'PCA - SECTI'!J88="Em andamento"),"","Licitação sem Ata de Registro de Preços - ARP"))</f>
        <v>Licitação sem Ata de Registro de Preços - ARP</v>
      </c>
      <c r="D86" s="159" t="str">
        <f>IF('PCA - SECTI'!J88="","",IF(OR('PCA - SECTI'!J88="Prorrogada",'PCA - SECTI'!J88="Em andamento"),"","Contratação Direta (Inexigibilidade ou Dispensa de licitação)"))</f>
        <v>Contratação Direta (Inexigibilidade ou Dispensa de licitação)</v>
      </c>
      <c r="E86" s="159" t="str">
        <f>IF('PCA - SECTI'!J88="","",IF(OR('PCA - SECTI'!J88="Prorrogada",'PCA - SECTI'!J88="Em andamento"),"","Utilização de Ata de Registro de Preços - ARP"))</f>
        <v>Utilização de Ata de Registro de Preços - ARP</v>
      </c>
      <c r="F86" s="159" t="str">
        <f>IF('PCA - SECTI'!J88="","",IF(OR('PCA - SECTI'!J88="Prorrogada",'PCA - SECTI'!J88="Em andamento"),"","Licitação Internacional conforme regras do Acordo de Empréstimo com o Bando Mundial"))</f>
        <v>Licitação Internacional conforme regras do Acordo de Empréstimo com o Bando Mundial</v>
      </c>
      <c r="G86" s="159" t="str">
        <f>IF('PCA - SECTI'!J88="","",IF(OR('PCA - SECTI'!J88="Prorrogada",'PCA - SECTI'!J88="Em andamento"),"","Descentralização de Crédito"))</f>
        <v>Descentralização de Crédito</v>
      </c>
      <c r="H86" s="159" t="str">
        <f>IF('PCA - SECTI'!J88="","",IF(OR('PCA - SECTI'!J88="Prorrogada",'PCA - SECTI'!J88="Em andamento"),"","Repasse Financeiro"))</f>
        <v>Repasse Financeiro</v>
      </c>
    </row>
    <row r="87" spans="1:8">
      <c r="A87" s="158" t="str">
        <f>IF('PCA - SECTI'!J89="","",IF('PCA - SECTI'!J89="Prorrogada","Renovação Contratual (contrato já existente)",IF('PCA - SECTI'!J89="Em andamento","Despesa já contratada","")))</f>
        <v/>
      </c>
      <c r="B87" s="159" t="str">
        <f>IF('PCA - SECTI'!J89="","",IF(OR('PCA - SECTI'!J89="Prorrogada",'PCA - SECTI'!J89="Em andamento"),"","Licitação com Ata de Registro de Preços - ARP"))</f>
        <v>Licitação com Ata de Registro de Preços - ARP</v>
      </c>
      <c r="C87" s="159" t="str">
        <f>IF('PCA - SECTI'!J89="","",IF(OR('PCA - SECTI'!J89="Prorrogada",'PCA - SECTI'!J89="Em andamento"),"","Licitação sem Ata de Registro de Preços - ARP"))</f>
        <v>Licitação sem Ata de Registro de Preços - ARP</v>
      </c>
      <c r="D87" s="159" t="str">
        <f>IF('PCA - SECTI'!J89="","",IF(OR('PCA - SECTI'!J89="Prorrogada",'PCA - SECTI'!J89="Em andamento"),"","Contratação Direta (Inexigibilidade ou Dispensa de licitação)"))</f>
        <v>Contratação Direta (Inexigibilidade ou Dispensa de licitação)</v>
      </c>
      <c r="E87" s="159" t="str">
        <f>IF('PCA - SECTI'!J89="","",IF(OR('PCA - SECTI'!J89="Prorrogada",'PCA - SECTI'!J89="Em andamento"),"","Utilização de Ata de Registro de Preços - ARP"))</f>
        <v>Utilização de Ata de Registro de Preços - ARP</v>
      </c>
      <c r="F87" s="159" t="str">
        <f>IF('PCA - SECTI'!J89="","",IF(OR('PCA - SECTI'!J89="Prorrogada",'PCA - SECTI'!J89="Em andamento"),"","Licitação Internacional conforme regras do Acordo de Empréstimo com o Bando Mundial"))</f>
        <v>Licitação Internacional conforme regras do Acordo de Empréstimo com o Bando Mundial</v>
      </c>
      <c r="G87" s="159" t="str">
        <f>IF('PCA - SECTI'!J89="","",IF(OR('PCA - SECTI'!J89="Prorrogada",'PCA - SECTI'!J89="Em andamento"),"","Descentralização de Crédito"))</f>
        <v>Descentralização de Crédito</v>
      </c>
      <c r="H87" s="159" t="str">
        <f>IF('PCA - SECTI'!J89="","",IF(OR('PCA - SECTI'!J89="Prorrogada",'PCA - SECTI'!J89="Em andamento"),"","Repasse Financeiro"))</f>
        <v>Repasse Financeiro</v>
      </c>
    </row>
    <row r="88" spans="1:8">
      <c r="A88" s="158" t="str">
        <f>IF('PCA - SECTI'!J90="","",IF('PCA - SECTI'!J90="Prorrogada","Renovação Contratual (contrato já existente)",IF('PCA - SECTI'!J90="Em andamento","Despesa já contratada","")))</f>
        <v>Renovação Contratual (contrato já existente)</v>
      </c>
      <c r="B88" s="159" t="str">
        <f>IF('PCA - SECTI'!J90="","",IF(OR('PCA - SECTI'!J90="Prorrogada",'PCA - SECTI'!J90="Em andamento"),"","Licitação com Ata de Registro de Preços - ARP"))</f>
        <v/>
      </c>
      <c r="C88" s="159" t="str">
        <f>IF('PCA - SECTI'!J90="","",IF(OR('PCA - SECTI'!J90="Prorrogada",'PCA - SECTI'!J90="Em andamento"),"","Licitação sem Ata de Registro de Preços - ARP"))</f>
        <v/>
      </c>
      <c r="D88" s="159" t="str">
        <f>IF('PCA - SECTI'!J90="","",IF(OR('PCA - SECTI'!J90="Prorrogada",'PCA - SECTI'!J90="Em andamento"),"","Contratação Direta (Inexigibilidade ou Dispensa de licitação)"))</f>
        <v/>
      </c>
      <c r="E88" s="159" t="str">
        <f>IF('PCA - SECTI'!J90="","",IF(OR('PCA - SECTI'!J90="Prorrogada",'PCA - SECTI'!J90="Em andamento"),"","Utilização de Ata de Registro de Preços - ARP"))</f>
        <v/>
      </c>
      <c r="F88" s="159" t="str">
        <f>IF('PCA - SECTI'!J90="","",IF(OR('PCA - SECTI'!J90="Prorrogada",'PCA - SECTI'!J90="Em andamento"),"","Licitação Internacional conforme regras do Acordo de Empréstimo com o Bando Mundial"))</f>
        <v/>
      </c>
      <c r="G88" s="159" t="str">
        <f>IF('PCA - SECTI'!J90="","",IF(OR('PCA - SECTI'!J90="Prorrogada",'PCA - SECTI'!J90="Em andamento"),"","Descentralização de Crédito"))</f>
        <v/>
      </c>
      <c r="H88" s="159" t="str">
        <f>IF('PCA - SECTI'!J90="","",IF(OR('PCA - SECTI'!J90="Prorrogada",'PCA - SECTI'!J90="Em andamento"),"","Repasse Financeiro"))</f>
        <v/>
      </c>
    </row>
    <row r="89" spans="1:8">
      <c r="A89" s="158" t="str">
        <f>IF('PCA - SECTI'!J91="","",IF('PCA - SECTI'!J91="Prorrogada","Renovação Contratual (contrato já existente)",IF('PCA - SECTI'!J91="Em andamento","Despesa já contratada","")))</f>
        <v>Despesa já contratada</v>
      </c>
      <c r="B89" s="159" t="str">
        <f>IF('PCA - SECTI'!J91="","",IF(OR('PCA - SECTI'!J91="Prorrogada",'PCA - SECTI'!J91="Em andamento"),"","Licitação com Ata de Registro de Preços - ARP"))</f>
        <v/>
      </c>
      <c r="C89" s="159" t="str">
        <f>IF('PCA - SECTI'!J91="","",IF(OR('PCA - SECTI'!J91="Prorrogada",'PCA - SECTI'!J91="Em andamento"),"","Licitação sem Ata de Registro de Preços - ARP"))</f>
        <v/>
      </c>
      <c r="D89" s="159" t="str">
        <f>IF('PCA - SECTI'!J91="","",IF(OR('PCA - SECTI'!J91="Prorrogada",'PCA - SECTI'!J91="Em andamento"),"","Contratação Direta (Inexigibilidade ou Dispensa de licitação)"))</f>
        <v/>
      </c>
      <c r="E89" s="159" t="str">
        <f>IF('PCA - SECTI'!J91="","",IF(OR('PCA - SECTI'!J91="Prorrogada",'PCA - SECTI'!J91="Em andamento"),"","Utilização de Ata de Registro de Preços - ARP"))</f>
        <v/>
      </c>
      <c r="F89" s="159" t="str">
        <f>IF('PCA - SECTI'!J91="","",IF(OR('PCA - SECTI'!J91="Prorrogada",'PCA - SECTI'!J91="Em andamento"),"","Licitação Internacional conforme regras do Acordo de Empréstimo com o Bando Mundial"))</f>
        <v/>
      </c>
      <c r="G89" s="159" t="str">
        <f>IF('PCA - SECTI'!J91="","",IF(OR('PCA - SECTI'!J91="Prorrogada",'PCA - SECTI'!J91="Em andamento"),"","Descentralização de Crédito"))</f>
        <v/>
      </c>
      <c r="H89" s="159" t="str">
        <f>IF('PCA - SECTI'!J91="","",IF(OR('PCA - SECTI'!J91="Prorrogada",'PCA - SECTI'!J91="Em andamento"),"","Repasse Financeiro"))</f>
        <v/>
      </c>
    </row>
    <row r="90" spans="1:8">
      <c r="A90" s="158" t="str">
        <f>IF('PCA - SECTI'!J92="","",IF('PCA - SECTI'!J92="Prorrogada","Renovação Contratual (contrato já existente)",IF('PCA - SECTI'!J92="Em andamento","Despesa já contratada","")))</f>
        <v>Renovação Contratual (contrato já existente)</v>
      </c>
      <c r="B90" s="159" t="str">
        <f>IF('PCA - SECTI'!J92="","",IF(OR('PCA - SECTI'!J92="Prorrogada",'PCA - SECTI'!J92="Em andamento"),"","Licitação com Ata de Registro de Preços - ARP"))</f>
        <v/>
      </c>
      <c r="C90" s="159" t="str">
        <f>IF('PCA - SECTI'!J92="","",IF(OR('PCA - SECTI'!J92="Prorrogada",'PCA - SECTI'!J92="Em andamento"),"","Licitação sem Ata de Registro de Preços - ARP"))</f>
        <v/>
      </c>
      <c r="D90" s="159" t="str">
        <f>IF('PCA - SECTI'!J92="","",IF(OR('PCA - SECTI'!J92="Prorrogada",'PCA - SECTI'!J92="Em andamento"),"","Contratação Direta (Inexigibilidade ou Dispensa de licitação)"))</f>
        <v/>
      </c>
      <c r="E90" s="159" t="str">
        <f>IF('PCA - SECTI'!J92="","",IF(OR('PCA - SECTI'!J92="Prorrogada",'PCA - SECTI'!J92="Em andamento"),"","Utilização de Ata de Registro de Preços - ARP"))</f>
        <v/>
      </c>
      <c r="F90" s="159" t="str">
        <f>IF('PCA - SECTI'!J92="","",IF(OR('PCA - SECTI'!J92="Prorrogada",'PCA - SECTI'!J92="Em andamento"),"","Licitação Internacional conforme regras do Acordo de Empréstimo com o Bando Mundial"))</f>
        <v/>
      </c>
      <c r="G90" s="159" t="str">
        <f>IF('PCA - SECTI'!J92="","",IF(OR('PCA - SECTI'!J92="Prorrogada",'PCA - SECTI'!J92="Em andamento"),"","Descentralização de Crédito"))</f>
        <v/>
      </c>
      <c r="H90" s="159" t="str">
        <f>IF('PCA - SECTI'!J92="","",IF(OR('PCA - SECTI'!J92="Prorrogada",'PCA - SECTI'!J92="Em andamento"),"","Repasse Financeiro"))</f>
        <v/>
      </c>
    </row>
    <row r="91" spans="1:8">
      <c r="A91" s="158" t="str">
        <f>IF('PCA - SECTI'!J93="","",IF('PCA - SECTI'!J93="Prorrogada","Renovação Contratual (contrato já existente)",IF('PCA - SECTI'!J93="Em andamento","Despesa já contratada","")))</f>
        <v>Renovação Contratual (contrato já existente)</v>
      </c>
      <c r="B91" s="159" t="str">
        <f>IF('PCA - SECTI'!J93="","",IF(OR('PCA - SECTI'!J93="Prorrogada",'PCA - SECTI'!J93="Em andamento"),"","Licitação com Ata de Registro de Preços - ARP"))</f>
        <v/>
      </c>
      <c r="C91" s="159" t="str">
        <f>IF('PCA - SECTI'!J93="","",IF(OR('PCA - SECTI'!J93="Prorrogada",'PCA - SECTI'!J93="Em andamento"),"","Licitação sem Ata de Registro de Preços - ARP"))</f>
        <v/>
      </c>
      <c r="D91" s="159" t="str">
        <f>IF('PCA - SECTI'!J93="","",IF(OR('PCA - SECTI'!J93="Prorrogada",'PCA - SECTI'!J93="Em andamento"),"","Contratação Direta (Inexigibilidade ou Dispensa de licitação)"))</f>
        <v/>
      </c>
      <c r="E91" s="159" t="str">
        <f>IF('PCA - SECTI'!J93="","",IF(OR('PCA - SECTI'!J93="Prorrogada",'PCA - SECTI'!J93="Em andamento"),"","Utilização de Ata de Registro de Preços - ARP"))</f>
        <v/>
      </c>
      <c r="F91" s="159" t="str">
        <f>IF('PCA - SECTI'!J93="","",IF(OR('PCA - SECTI'!J93="Prorrogada",'PCA - SECTI'!J93="Em andamento"),"","Licitação Internacional conforme regras do Acordo de Empréstimo com o Bando Mundial"))</f>
        <v/>
      </c>
      <c r="G91" s="159" t="str">
        <f>IF('PCA - SECTI'!J93="","",IF(OR('PCA - SECTI'!J93="Prorrogada",'PCA - SECTI'!J93="Em andamento"),"","Descentralização de Crédito"))</f>
        <v/>
      </c>
      <c r="H91" s="159" t="str">
        <f>IF('PCA - SECTI'!J93="","",IF(OR('PCA - SECTI'!J93="Prorrogada",'PCA - SECTI'!J93="Em andamento"),"","Repasse Financeiro"))</f>
        <v/>
      </c>
    </row>
    <row r="92" spans="1:8">
      <c r="A92" s="158" t="str">
        <f>IF('PCA - SECTI'!J94="","",IF('PCA - SECTI'!J94="Prorrogada","Renovação Contratual (contrato já existente)",IF('PCA - SECTI'!J94="Em andamento","Despesa já contratada","")))</f>
        <v>Renovação Contratual (contrato já existente)</v>
      </c>
      <c r="B92" s="159" t="str">
        <f>IF('PCA - SECTI'!J94="","",IF(OR('PCA - SECTI'!J94="Prorrogada",'PCA - SECTI'!J94="Em andamento"),"","Licitação com Ata de Registro de Preços - ARP"))</f>
        <v/>
      </c>
      <c r="C92" s="159" t="str">
        <f>IF('PCA - SECTI'!J94="","",IF(OR('PCA - SECTI'!J94="Prorrogada",'PCA - SECTI'!J94="Em andamento"),"","Licitação sem Ata de Registro de Preços - ARP"))</f>
        <v/>
      </c>
      <c r="D92" s="159" t="str">
        <f>IF('PCA - SECTI'!J94="","",IF(OR('PCA - SECTI'!J94="Prorrogada",'PCA - SECTI'!J94="Em andamento"),"","Contratação Direta (Inexigibilidade ou Dispensa de licitação)"))</f>
        <v/>
      </c>
      <c r="E92" s="159" t="str">
        <f>IF('PCA - SECTI'!J94="","",IF(OR('PCA - SECTI'!J94="Prorrogada",'PCA - SECTI'!J94="Em andamento"),"","Utilização de Ata de Registro de Preços - ARP"))</f>
        <v/>
      </c>
      <c r="F92" s="159" t="str">
        <f>IF('PCA - SECTI'!J94="","",IF(OR('PCA - SECTI'!J94="Prorrogada",'PCA - SECTI'!J94="Em andamento"),"","Licitação Internacional conforme regras do Acordo de Empréstimo com o Bando Mundial"))</f>
        <v/>
      </c>
      <c r="G92" s="159" t="str">
        <f>IF('PCA - SECTI'!J94="","",IF(OR('PCA - SECTI'!J94="Prorrogada",'PCA - SECTI'!J94="Em andamento"),"","Descentralização de Crédito"))</f>
        <v/>
      </c>
      <c r="H92" s="159" t="str">
        <f>IF('PCA - SECTI'!J94="","",IF(OR('PCA - SECTI'!J94="Prorrogada",'PCA - SECTI'!J94="Em andamento"),"","Repasse Financeiro"))</f>
        <v/>
      </c>
    </row>
    <row r="93" spans="1:8">
      <c r="A93" s="158" t="str">
        <f>IF('PCA - SECTI'!J95="","",IF('PCA - SECTI'!J95="Prorrogada","Renovação Contratual (contrato já existente)",IF('PCA - SECTI'!J95="Em andamento","Despesa já contratada","")))</f>
        <v>Renovação Contratual (contrato já existente)</v>
      </c>
      <c r="B93" s="159" t="str">
        <f>IF('PCA - SECTI'!J95="","",IF(OR('PCA - SECTI'!J95="Prorrogada",'PCA - SECTI'!J95="Em andamento"),"","Licitação com Ata de Registro de Preços - ARP"))</f>
        <v/>
      </c>
      <c r="C93" s="159" t="str">
        <f>IF('PCA - SECTI'!J95="","",IF(OR('PCA - SECTI'!J95="Prorrogada",'PCA - SECTI'!J95="Em andamento"),"","Licitação sem Ata de Registro de Preços - ARP"))</f>
        <v/>
      </c>
      <c r="D93" s="159" t="str">
        <f>IF('PCA - SECTI'!J95="","",IF(OR('PCA - SECTI'!J95="Prorrogada",'PCA - SECTI'!J95="Em andamento"),"","Contratação Direta (Inexigibilidade ou Dispensa de licitação)"))</f>
        <v/>
      </c>
      <c r="E93" s="159" t="str">
        <f>IF('PCA - SECTI'!J95="","",IF(OR('PCA - SECTI'!J95="Prorrogada",'PCA - SECTI'!J95="Em andamento"),"","Utilização de Ata de Registro de Preços - ARP"))</f>
        <v/>
      </c>
      <c r="F93" s="159" t="str">
        <f>IF('PCA - SECTI'!J95="","",IF(OR('PCA - SECTI'!J95="Prorrogada",'PCA - SECTI'!J95="Em andamento"),"","Licitação Internacional conforme regras do Acordo de Empréstimo com o Bando Mundial"))</f>
        <v/>
      </c>
      <c r="G93" s="159" t="str">
        <f>IF('PCA - SECTI'!J95="","",IF(OR('PCA - SECTI'!J95="Prorrogada",'PCA - SECTI'!J95="Em andamento"),"","Descentralização de Crédito"))</f>
        <v/>
      </c>
      <c r="H93" s="159" t="str">
        <f>IF('PCA - SECTI'!J95="","",IF(OR('PCA - SECTI'!J95="Prorrogada",'PCA - SECTI'!J95="Em andamento"),"","Repasse Financeiro"))</f>
        <v/>
      </c>
    </row>
    <row r="94" spans="1:8">
      <c r="A94" s="158" t="str">
        <f>IF('PCA - SECTI'!J96="","",IF('PCA - SECTI'!J96="Prorrogada","Renovação Contratual (contrato já existente)",IF('PCA - SECTI'!J96="Em andamento","Despesa já contratada","")))</f>
        <v>Renovação Contratual (contrato já existente)</v>
      </c>
      <c r="B94" s="159" t="str">
        <f>IF('PCA - SECTI'!J96="","",IF(OR('PCA - SECTI'!J96="Prorrogada",'PCA - SECTI'!J96="Em andamento"),"","Licitação com Ata de Registro de Preços - ARP"))</f>
        <v/>
      </c>
      <c r="C94" s="159" t="str">
        <f>IF('PCA - SECTI'!J96="","",IF(OR('PCA - SECTI'!J96="Prorrogada",'PCA - SECTI'!J96="Em andamento"),"","Licitação sem Ata de Registro de Preços - ARP"))</f>
        <v/>
      </c>
      <c r="D94" s="159" t="str">
        <f>IF('PCA - SECTI'!J96="","",IF(OR('PCA - SECTI'!J96="Prorrogada",'PCA - SECTI'!J96="Em andamento"),"","Contratação Direta (Inexigibilidade ou Dispensa de licitação)"))</f>
        <v/>
      </c>
      <c r="E94" s="159" t="str">
        <f>IF('PCA - SECTI'!J96="","",IF(OR('PCA - SECTI'!J96="Prorrogada",'PCA - SECTI'!J96="Em andamento"),"","Utilização de Ata de Registro de Preços - ARP"))</f>
        <v/>
      </c>
      <c r="F94" s="159" t="str">
        <f>IF('PCA - SECTI'!J96="","",IF(OR('PCA - SECTI'!J96="Prorrogada",'PCA - SECTI'!J96="Em andamento"),"","Licitação Internacional conforme regras do Acordo de Empréstimo com o Bando Mundial"))</f>
        <v/>
      </c>
      <c r="G94" s="159" t="str">
        <f>IF('PCA - SECTI'!J96="","",IF(OR('PCA - SECTI'!J96="Prorrogada",'PCA - SECTI'!J96="Em andamento"),"","Descentralização de Crédito"))</f>
        <v/>
      </c>
      <c r="H94" s="159" t="str">
        <f>IF('PCA - SECTI'!J96="","",IF(OR('PCA - SECTI'!J96="Prorrogada",'PCA - SECTI'!J96="Em andamento"),"","Repasse Financeiro"))</f>
        <v/>
      </c>
    </row>
    <row r="95" spans="1:8">
      <c r="A95" s="158" t="str">
        <f>IF('PCA - SECTI'!J97="","",IF('PCA - SECTI'!J97="Prorrogada","Renovação Contratual (contrato já existente)",IF('PCA - SECTI'!J97="Em andamento","Despesa já contratada","")))</f>
        <v>Despesa já contratada</v>
      </c>
      <c r="B95" s="159" t="str">
        <f>IF('PCA - SECTI'!J97="","",IF(OR('PCA - SECTI'!J97="Prorrogada",'PCA - SECTI'!J97="Em andamento"),"","Licitação com Ata de Registro de Preços - ARP"))</f>
        <v/>
      </c>
      <c r="C95" s="159" t="str">
        <f>IF('PCA - SECTI'!J97="","",IF(OR('PCA - SECTI'!J97="Prorrogada",'PCA - SECTI'!J97="Em andamento"),"","Licitação sem Ata de Registro de Preços - ARP"))</f>
        <v/>
      </c>
      <c r="D95" s="159" t="str">
        <f>IF('PCA - SECTI'!J97="","",IF(OR('PCA - SECTI'!J97="Prorrogada",'PCA - SECTI'!J97="Em andamento"),"","Contratação Direta (Inexigibilidade ou Dispensa de licitação)"))</f>
        <v/>
      </c>
      <c r="E95" s="159" t="str">
        <f>IF('PCA - SECTI'!J97="","",IF(OR('PCA - SECTI'!J97="Prorrogada",'PCA - SECTI'!J97="Em andamento"),"","Utilização de Ata de Registro de Preços - ARP"))</f>
        <v/>
      </c>
      <c r="F95" s="159" t="str">
        <f>IF('PCA - SECTI'!J97="","",IF(OR('PCA - SECTI'!J97="Prorrogada",'PCA - SECTI'!J97="Em andamento"),"","Licitação Internacional conforme regras do Acordo de Empréstimo com o Bando Mundial"))</f>
        <v/>
      </c>
      <c r="G95" s="159" t="str">
        <f>IF('PCA - SECTI'!J97="","",IF(OR('PCA - SECTI'!J97="Prorrogada",'PCA - SECTI'!J97="Em andamento"),"","Descentralização de Crédito"))</f>
        <v/>
      </c>
      <c r="H95" s="159" t="str">
        <f>IF('PCA - SECTI'!J97="","",IF(OR('PCA - SECTI'!J97="Prorrogada",'PCA - SECTI'!J97="Em andamento"),"","Repasse Financeiro"))</f>
        <v/>
      </c>
    </row>
    <row r="96" spans="1:8">
      <c r="A96" s="158" t="str">
        <f>IF('PCA - SECTI'!J98="","",IF('PCA - SECTI'!J98="Prorrogada","Renovação Contratual (contrato já existente)",IF('PCA - SECTI'!J98="Em andamento","Despesa já contratada","")))</f>
        <v>Despesa já contratada</v>
      </c>
      <c r="B96" s="159" t="str">
        <f>IF('PCA - SECTI'!J98="","",IF(OR('PCA - SECTI'!J98="Prorrogada",'PCA - SECTI'!J98="Em andamento"),"","Licitação com Ata de Registro de Preços - ARP"))</f>
        <v/>
      </c>
      <c r="C96" s="159" t="str">
        <f>IF('PCA - SECTI'!J98="","",IF(OR('PCA - SECTI'!J98="Prorrogada",'PCA - SECTI'!J98="Em andamento"),"","Licitação sem Ata de Registro de Preços - ARP"))</f>
        <v/>
      </c>
      <c r="D96" s="159" t="str">
        <f>IF('PCA - SECTI'!J98="","",IF(OR('PCA - SECTI'!J98="Prorrogada",'PCA - SECTI'!J98="Em andamento"),"","Contratação Direta (Inexigibilidade ou Dispensa de licitação)"))</f>
        <v/>
      </c>
      <c r="E96" s="159" t="str">
        <f>IF('PCA - SECTI'!J98="","",IF(OR('PCA - SECTI'!J98="Prorrogada",'PCA - SECTI'!J98="Em andamento"),"","Utilização de Ata de Registro de Preços - ARP"))</f>
        <v/>
      </c>
      <c r="F96" s="159" t="str">
        <f>IF('PCA - SECTI'!J98="","",IF(OR('PCA - SECTI'!J98="Prorrogada",'PCA - SECTI'!J98="Em andamento"),"","Licitação Internacional conforme regras do Acordo de Empréstimo com o Bando Mundial"))</f>
        <v/>
      </c>
      <c r="G96" s="159" t="str">
        <f>IF('PCA - SECTI'!J98="","",IF(OR('PCA - SECTI'!J98="Prorrogada",'PCA - SECTI'!J98="Em andamento"),"","Descentralização de Crédito"))</f>
        <v/>
      </c>
      <c r="H96" s="159" t="str">
        <f>IF('PCA - SECTI'!J98="","",IF(OR('PCA - SECTI'!J98="Prorrogada",'PCA - SECTI'!J98="Em andamento"),"","Repasse Financeiro"))</f>
        <v/>
      </c>
    </row>
    <row r="97" spans="1:8">
      <c r="A97" s="158" t="str">
        <f>IF('PCA - SECTI'!J99="","",IF('PCA - SECTI'!J99="Prorrogada","Renovação Contratual (contrato já existente)",IF('PCA - SECTI'!J99="Em andamento","Despesa já contratada","")))</f>
        <v>Despesa já contratada</v>
      </c>
      <c r="B97" s="159" t="str">
        <f>IF('PCA - SECTI'!J99="","",IF(OR('PCA - SECTI'!J99="Prorrogada",'PCA - SECTI'!J99="Em andamento"),"","Licitação com Ata de Registro de Preços - ARP"))</f>
        <v/>
      </c>
      <c r="C97" s="159" t="str">
        <f>IF('PCA - SECTI'!J99="","",IF(OR('PCA - SECTI'!J99="Prorrogada",'PCA - SECTI'!J99="Em andamento"),"","Licitação sem Ata de Registro de Preços - ARP"))</f>
        <v/>
      </c>
      <c r="D97" s="159" t="str">
        <f>IF('PCA - SECTI'!J99="","",IF(OR('PCA - SECTI'!J99="Prorrogada",'PCA - SECTI'!J99="Em andamento"),"","Contratação Direta (Inexigibilidade ou Dispensa de licitação)"))</f>
        <v/>
      </c>
      <c r="E97" s="159" t="str">
        <f>IF('PCA - SECTI'!J99="","",IF(OR('PCA - SECTI'!J99="Prorrogada",'PCA - SECTI'!J99="Em andamento"),"","Utilização de Ata de Registro de Preços - ARP"))</f>
        <v/>
      </c>
      <c r="F97" s="159" t="str">
        <f>IF('PCA - SECTI'!J99="","",IF(OR('PCA - SECTI'!J99="Prorrogada",'PCA - SECTI'!J99="Em andamento"),"","Licitação Internacional conforme regras do Acordo de Empréstimo com o Bando Mundial"))</f>
        <v/>
      </c>
      <c r="G97" s="159" t="str">
        <f>IF('PCA - SECTI'!J99="","",IF(OR('PCA - SECTI'!J99="Prorrogada",'PCA - SECTI'!J99="Em andamento"),"","Descentralização de Crédito"))</f>
        <v/>
      </c>
      <c r="H97" s="159" t="str">
        <f>IF('PCA - SECTI'!J99="","",IF(OR('PCA - SECTI'!J99="Prorrogada",'PCA - SECTI'!J99="Em andamento"),"","Repasse Financeiro"))</f>
        <v/>
      </c>
    </row>
    <row r="98" spans="1:8">
      <c r="A98" s="158" t="str">
        <f>IF('PCA - SECTI'!J100="","",IF('PCA - SECTI'!J100="Prorrogada","Renovação Contratual (contrato já existente)",IF('PCA - SECTI'!J100="Em andamento","Despesa já contratada","")))</f>
        <v>Despesa já contratada</v>
      </c>
      <c r="B98" s="159" t="str">
        <f>IF('PCA - SECTI'!J100="","",IF(OR('PCA - SECTI'!J100="Prorrogada",'PCA - SECTI'!J100="Em andamento"),"","Licitação com Ata de Registro de Preços - ARP"))</f>
        <v/>
      </c>
      <c r="C98" s="159" t="str">
        <f>IF('PCA - SECTI'!J100="","",IF(OR('PCA - SECTI'!J100="Prorrogada",'PCA - SECTI'!J100="Em andamento"),"","Licitação sem Ata de Registro de Preços - ARP"))</f>
        <v/>
      </c>
      <c r="D98" s="159" t="str">
        <f>IF('PCA - SECTI'!J100="","",IF(OR('PCA - SECTI'!J100="Prorrogada",'PCA - SECTI'!J100="Em andamento"),"","Contratação Direta (Inexigibilidade ou Dispensa de licitação)"))</f>
        <v/>
      </c>
      <c r="E98" s="159" t="str">
        <f>IF('PCA - SECTI'!J100="","",IF(OR('PCA - SECTI'!J100="Prorrogada",'PCA - SECTI'!J100="Em andamento"),"","Utilização de Ata de Registro de Preços - ARP"))</f>
        <v/>
      </c>
      <c r="F98" s="159" t="str">
        <f>IF('PCA - SECTI'!J100="","",IF(OR('PCA - SECTI'!J100="Prorrogada",'PCA - SECTI'!J100="Em andamento"),"","Licitação Internacional conforme regras do Acordo de Empréstimo com o Bando Mundial"))</f>
        <v/>
      </c>
      <c r="G98" s="159" t="str">
        <f>IF('PCA - SECTI'!J100="","",IF(OR('PCA - SECTI'!J100="Prorrogada",'PCA - SECTI'!J100="Em andamento"),"","Descentralização de Crédito"))</f>
        <v/>
      </c>
      <c r="H98" s="159" t="str">
        <f>IF('PCA - SECTI'!J100="","",IF(OR('PCA - SECTI'!J100="Prorrogada",'PCA - SECTI'!J100="Em andamento"),"","Repasse Financeiro"))</f>
        <v/>
      </c>
    </row>
    <row r="99" spans="1:8">
      <c r="A99" s="158" t="str">
        <f>IF('PCA - SECTI'!J101="","",IF('PCA - SECTI'!J101="Prorrogada","Renovação Contratual (contrato já existente)",IF('PCA - SECTI'!J101="Em andamento","Despesa já contratada","")))</f>
        <v>Renovação Contratual (contrato já existente)</v>
      </c>
      <c r="B99" s="159" t="str">
        <f>IF('PCA - SECTI'!J101="","",IF(OR('PCA - SECTI'!J101="Prorrogada",'PCA - SECTI'!J101="Em andamento"),"","Licitação com Ata de Registro de Preços - ARP"))</f>
        <v/>
      </c>
      <c r="C99" s="159" t="str">
        <f>IF('PCA - SECTI'!J101="","",IF(OR('PCA - SECTI'!J101="Prorrogada",'PCA - SECTI'!J101="Em andamento"),"","Licitação sem Ata de Registro de Preços - ARP"))</f>
        <v/>
      </c>
      <c r="D99" s="159" t="str">
        <f>IF('PCA - SECTI'!J101="","",IF(OR('PCA - SECTI'!J101="Prorrogada",'PCA - SECTI'!J101="Em andamento"),"","Contratação Direta (Inexigibilidade ou Dispensa de licitação)"))</f>
        <v/>
      </c>
      <c r="E99" s="159" t="str">
        <f>IF('PCA - SECTI'!J101="","",IF(OR('PCA - SECTI'!J101="Prorrogada",'PCA - SECTI'!J101="Em andamento"),"","Utilização de Ata de Registro de Preços - ARP"))</f>
        <v/>
      </c>
      <c r="F99" s="159" t="str">
        <f>IF('PCA - SECTI'!J101="","",IF(OR('PCA - SECTI'!J101="Prorrogada",'PCA - SECTI'!J101="Em andamento"),"","Licitação Internacional conforme regras do Acordo de Empréstimo com o Bando Mundial"))</f>
        <v/>
      </c>
      <c r="G99" s="159" t="str">
        <f>IF('PCA - SECTI'!J101="","",IF(OR('PCA - SECTI'!J101="Prorrogada",'PCA - SECTI'!J101="Em andamento"),"","Descentralização de Crédito"))</f>
        <v/>
      </c>
      <c r="H99" s="159" t="str">
        <f>IF('PCA - SECTI'!J101="","",IF(OR('PCA - SECTI'!J101="Prorrogada",'PCA - SECTI'!J101="Em andamento"),"","Repasse Financeiro"))</f>
        <v/>
      </c>
    </row>
    <row r="100" spans="1:8">
      <c r="A100" s="158" t="str">
        <f>IF('PCA - SECTI'!J102="","",IF('PCA - SECTI'!J102="Prorrogada","Renovação Contratual (contrato já existente)",IF('PCA - SECTI'!J102="Em andamento","Despesa já contratada","")))</f>
        <v>Renovação Contratual (contrato já existente)</v>
      </c>
      <c r="B100" s="159" t="str">
        <f>IF('PCA - SECTI'!J102="","",IF(OR('PCA - SECTI'!J102="Prorrogada",'PCA - SECTI'!J102="Em andamento"),"","Licitação com Ata de Registro de Preços - ARP"))</f>
        <v/>
      </c>
      <c r="C100" s="159" t="str">
        <f>IF('PCA - SECTI'!J102="","",IF(OR('PCA - SECTI'!J102="Prorrogada",'PCA - SECTI'!J102="Em andamento"),"","Licitação sem Ata de Registro de Preços - ARP"))</f>
        <v/>
      </c>
      <c r="D100" s="159" t="str">
        <f>IF('PCA - SECTI'!J102="","",IF(OR('PCA - SECTI'!J102="Prorrogada",'PCA - SECTI'!J102="Em andamento"),"","Contratação Direta (Inexigibilidade ou Dispensa de licitação)"))</f>
        <v/>
      </c>
      <c r="E100" s="159" t="str">
        <f>IF('PCA - SECTI'!J102="","",IF(OR('PCA - SECTI'!J102="Prorrogada",'PCA - SECTI'!J102="Em andamento"),"","Utilização de Ata de Registro de Preços - ARP"))</f>
        <v/>
      </c>
      <c r="F100" s="159" t="str">
        <f>IF('PCA - SECTI'!J102="","",IF(OR('PCA - SECTI'!J102="Prorrogada",'PCA - SECTI'!J102="Em andamento"),"","Licitação Internacional conforme regras do Acordo de Empréstimo com o Bando Mundial"))</f>
        <v/>
      </c>
      <c r="G100" s="159" t="str">
        <f>IF('PCA - SECTI'!J102="","",IF(OR('PCA - SECTI'!J102="Prorrogada",'PCA - SECTI'!J102="Em andamento"),"","Descentralização de Crédito"))</f>
        <v/>
      </c>
      <c r="H100" s="159" t="str">
        <f>IF('PCA - SECTI'!J102="","",IF(OR('PCA - SECTI'!J102="Prorrogada",'PCA - SECTI'!J102="Em andamento"),"","Repasse Financeiro"))</f>
        <v/>
      </c>
    </row>
    <row r="101" spans="1:8">
      <c r="A101" s="158" t="str">
        <f>IF('PCA - SECTI'!J103="","",IF('PCA - SECTI'!J103="Prorrogada","Renovação Contratual (contrato já existente)",IF('PCA - SECTI'!J103="Em andamento","Despesa já contratada","")))</f>
        <v/>
      </c>
      <c r="B101" s="159" t="str">
        <f>IF('PCA - SECTI'!J103="","",IF(OR('PCA - SECTI'!J103="Prorrogada",'PCA - SECTI'!J103="Em andamento"),"","Licitação com Ata de Registro de Preços - ARP"))</f>
        <v>Licitação com Ata de Registro de Preços - ARP</v>
      </c>
      <c r="C101" s="159" t="str">
        <f>IF('PCA - SECTI'!J103="","",IF(OR('PCA - SECTI'!J103="Prorrogada",'PCA - SECTI'!J103="Em andamento"),"","Licitação sem Ata de Registro de Preços - ARP"))</f>
        <v>Licitação sem Ata de Registro de Preços - ARP</v>
      </c>
      <c r="D101" s="159" t="str">
        <f>IF('PCA - SECTI'!J103="","",IF(OR('PCA - SECTI'!J103="Prorrogada",'PCA - SECTI'!J103="Em andamento"),"","Contratação Direta (Inexigibilidade ou Dispensa de licitação)"))</f>
        <v>Contratação Direta (Inexigibilidade ou Dispensa de licitação)</v>
      </c>
      <c r="E101" s="159" t="str">
        <f>IF('PCA - SECTI'!J103="","",IF(OR('PCA - SECTI'!J103="Prorrogada",'PCA - SECTI'!J103="Em andamento"),"","Utilização de Ata de Registro de Preços - ARP"))</f>
        <v>Utilização de Ata de Registro de Preços - ARP</v>
      </c>
      <c r="F101" s="159" t="str">
        <f>IF('PCA - SECTI'!J103="","",IF(OR('PCA - SECTI'!J103="Prorrogada",'PCA - SECTI'!J103="Em andamento"),"","Licitação Internacional conforme regras do Acordo de Empréstimo com o Bando Mundial"))</f>
        <v>Licitação Internacional conforme regras do Acordo de Empréstimo com o Bando Mundial</v>
      </c>
      <c r="G101" s="159" t="str">
        <f>IF('PCA - SECTI'!J103="","",IF(OR('PCA - SECTI'!J103="Prorrogada",'PCA - SECTI'!J103="Em andamento"),"","Descentralização de Crédito"))</f>
        <v>Descentralização de Crédito</v>
      </c>
      <c r="H101" s="159" t="str">
        <f>IF('PCA - SECTI'!J103="","",IF(OR('PCA - SECTI'!J103="Prorrogada",'PCA - SECTI'!J103="Em andamento"),"","Repasse Financeiro"))</f>
        <v>Repasse Financeiro</v>
      </c>
    </row>
    <row r="102" spans="1:8">
      <c r="A102" s="158" t="str">
        <f>IF('PCA - SECTI'!J104="","",IF('PCA - SECTI'!J104="Prorrogada","Renovação Contratual (contrato já existente)",IF('PCA - SECTI'!J104="Em andamento","Despesa já contratada","")))</f>
        <v/>
      </c>
      <c r="B102" s="159" t="str">
        <f>IF('PCA - SECTI'!J104="","",IF(OR('PCA - SECTI'!J104="Prorrogada",'PCA - SECTI'!J104="Em andamento"),"","Licitação com Ata de Registro de Preços - ARP"))</f>
        <v>Licitação com Ata de Registro de Preços - ARP</v>
      </c>
      <c r="C102" s="159" t="str">
        <f>IF('PCA - SECTI'!J104="","",IF(OR('PCA - SECTI'!J104="Prorrogada",'PCA - SECTI'!J104="Em andamento"),"","Licitação sem Ata de Registro de Preços - ARP"))</f>
        <v>Licitação sem Ata de Registro de Preços - ARP</v>
      </c>
      <c r="D102" s="159" t="str">
        <f>IF('PCA - SECTI'!J104="","",IF(OR('PCA - SECTI'!J104="Prorrogada",'PCA - SECTI'!J104="Em andamento"),"","Contratação Direta (Inexigibilidade ou Dispensa de licitação)"))</f>
        <v>Contratação Direta (Inexigibilidade ou Dispensa de licitação)</v>
      </c>
      <c r="E102" s="159" t="str">
        <f>IF('PCA - SECTI'!J104="","",IF(OR('PCA - SECTI'!J104="Prorrogada",'PCA - SECTI'!J104="Em andamento"),"","Utilização de Ata de Registro de Preços - ARP"))</f>
        <v>Utilização de Ata de Registro de Preços - ARP</v>
      </c>
      <c r="F102" s="159" t="str">
        <f>IF('PCA - SECTI'!J104="","",IF(OR('PCA - SECTI'!J104="Prorrogada",'PCA - SECTI'!J104="Em andamento"),"","Licitação Internacional conforme regras do Acordo de Empréstimo com o Bando Mundial"))</f>
        <v>Licitação Internacional conforme regras do Acordo de Empréstimo com o Bando Mundial</v>
      </c>
      <c r="G102" s="159" t="str">
        <f>IF('PCA - SECTI'!J104="","",IF(OR('PCA - SECTI'!J104="Prorrogada",'PCA - SECTI'!J104="Em andamento"),"","Descentralização de Crédito"))</f>
        <v>Descentralização de Crédito</v>
      </c>
      <c r="H102" s="159" t="str">
        <f>IF('PCA - SECTI'!J104="","",IF(OR('PCA - SECTI'!J104="Prorrogada",'PCA - SECTI'!J104="Em andamento"),"","Repasse Financeiro"))</f>
        <v>Repasse Financeiro</v>
      </c>
    </row>
    <row r="103" spans="1:8">
      <c r="A103" s="158" t="str">
        <f>IF('PCA - SECTI'!J105="","",IF('PCA - SECTI'!J105="Prorrogada","Renovação Contratual (contrato já existente)",IF('PCA - SECTI'!J105="Em andamento","Despesa já contratada","")))</f>
        <v>Despesa já contratada</v>
      </c>
      <c r="B103" s="159" t="str">
        <f>IF('PCA - SECTI'!J105="","",IF(OR('PCA - SECTI'!J105="Prorrogada",'PCA - SECTI'!J105="Em andamento"),"","Licitação com Ata de Registro de Preços - ARP"))</f>
        <v/>
      </c>
      <c r="C103" s="159" t="str">
        <f>IF('PCA - SECTI'!J105="","",IF(OR('PCA - SECTI'!J105="Prorrogada",'PCA - SECTI'!J105="Em andamento"),"","Licitação sem Ata de Registro de Preços - ARP"))</f>
        <v/>
      </c>
      <c r="D103" s="159" t="str">
        <f>IF('PCA - SECTI'!J105="","",IF(OR('PCA - SECTI'!J105="Prorrogada",'PCA - SECTI'!J105="Em andamento"),"","Contratação Direta (Inexigibilidade ou Dispensa de licitação)"))</f>
        <v/>
      </c>
      <c r="E103" s="159" t="str">
        <f>IF('PCA - SECTI'!J105="","",IF(OR('PCA - SECTI'!J105="Prorrogada",'PCA - SECTI'!J105="Em andamento"),"","Utilização de Ata de Registro de Preços - ARP"))</f>
        <v/>
      </c>
      <c r="F103" s="159" t="str">
        <f>IF('PCA - SECTI'!J105="","",IF(OR('PCA - SECTI'!J105="Prorrogada",'PCA - SECTI'!J105="Em andamento"),"","Licitação Internacional conforme regras do Acordo de Empréstimo com o Bando Mundial"))</f>
        <v/>
      </c>
      <c r="G103" s="159" t="str">
        <f>IF('PCA - SECTI'!J105="","",IF(OR('PCA - SECTI'!J105="Prorrogada",'PCA - SECTI'!J105="Em andamento"),"","Descentralização de Crédito"))</f>
        <v/>
      </c>
      <c r="H103" s="159" t="str">
        <f>IF('PCA - SECTI'!J105="","",IF(OR('PCA - SECTI'!J105="Prorrogada",'PCA - SECTI'!J105="Em andamento"),"","Repasse Financeiro"))</f>
        <v/>
      </c>
    </row>
    <row r="104" spans="1:8">
      <c r="A104" s="158" t="str">
        <f>IF('PCA - SECTI'!J106="","",IF('PCA - SECTI'!J106="Prorrogada","Renovação Contratual (contrato já existente)",IF('PCA - SECTI'!J106="Em andamento","Despesa já contratada","")))</f>
        <v>Despesa já contratada</v>
      </c>
      <c r="B104" s="159" t="str">
        <f>IF('PCA - SECTI'!J106="","",IF(OR('PCA - SECTI'!J106="Prorrogada",'PCA - SECTI'!J106="Em andamento"),"","Licitação com Ata de Registro de Preços - ARP"))</f>
        <v/>
      </c>
      <c r="C104" s="159" t="str">
        <f>IF('PCA - SECTI'!J106="","",IF(OR('PCA - SECTI'!J106="Prorrogada",'PCA - SECTI'!J106="Em andamento"),"","Licitação sem Ata de Registro de Preços - ARP"))</f>
        <v/>
      </c>
      <c r="D104" s="159" t="str">
        <f>IF('PCA - SECTI'!J106="","",IF(OR('PCA - SECTI'!J106="Prorrogada",'PCA - SECTI'!J106="Em andamento"),"","Contratação Direta (Inexigibilidade ou Dispensa de licitação)"))</f>
        <v/>
      </c>
      <c r="E104" s="159" t="str">
        <f>IF('PCA - SECTI'!J106="","",IF(OR('PCA - SECTI'!J106="Prorrogada",'PCA - SECTI'!J106="Em andamento"),"","Utilização de Ata de Registro de Preços - ARP"))</f>
        <v/>
      </c>
      <c r="F104" s="159" t="str">
        <f>IF('PCA - SECTI'!J106="","",IF(OR('PCA - SECTI'!J106="Prorrogada",'PCA - SECTI'!J106="Em andamento"),"","Licitação Internacional conforme regras do Acordo de Empréstimo com o Bando Mundial"))</f>
        <v/>
      </c>
      <c r="G104" s="159" t="str">
        <f>IF('PCA - SECTI'!J106="","",IF(OR('PCA - SECTI'!J106="Prorrogada",'PCA - SECTI'!J106="Em andamento"),"","Descentralização de Crédito"))</f>
        <v/>
      </c>
      <c r="H104" s="159" t="str">
        <f>IF('PCA - SECTI'!J106="","",IF(OR('PCA - SECTI'!J106="Prorrogada",'PCA - SECTI'!J106="Em andamento"),"","Repasse Financeiro"))</f>
        <v/>
      </c>
    </row>
    <row r="105" spans="1:8">
      <c r="A105" s="158" t="str">
        <f>IF('PCA - SECTI'!J107="","",IF('PCA - SECTI'!J107="Prorrogada","Renovação Contratual (contrato já existente)",IF('PCA - SECTI'!J107="Em andamento","Despesa já contratada","")))</f>
        <v>Despesa já contratada</v>
      </c>
      <c r="B105" s="159" t="str">
        <f>IF('PCA - SECTI'!J107="","",IF(OR('PCA - SECTI'!J107="Prorrogada",'PCA - SECTI'!J107="Em andamento"),"","Licitação com Ata de Registro de Preços - ARP"))</f>
        <v/>
      </c>
      <c r="C105" s="159" t="str">
        <f>IF('PCA - SECTI'!J107="","",IF(OR('PCA - SECTI'!J107="Prorrogada",'PCA - SECTI'!J107="Em andamento"),"","Licitação sem Ata de Registro de Preços - ARP"))</f>
        <v/>
      </c>
      <c r="D105" s="159" t="str">
        <f>IF('PCA - SECTI'!J107="","",IF(OR('PCA - SECTI'!J107="Prorrogada",'PCA - SECTI'!J107="Em andamento"),"","Contratação Direta (Inexigibilidade ou Dispensa de licitação)"))</f>
        <v/>
      </c>
      <c r="E105" s="159" t="str">
        <f>IF('PCA - SECTI'!J107="","",IF(OR('PCA - SECTI'!J107="Prorrogada",'PCA - SECTI'!J107="Em andamento"),"","Utilização de Ata de Registro de Preços - ARP"))</f>
        <v/>
      </c>
      <c r="F105" s="159" t="str">
        <f>IF('PCA - SECTI'!J107="","",IF(OR('PCA - SECTI'!J107="Prorrogada",'PCA - SECTI'!J107="Em andamento"),"","Licitação Internacional conforme regras do Acordo de Empréstimo com o Bando Mundial"))</f>
        <v/>
      </c>
      <c r="G105" s="159" t="str">
        <f>IF('PCA - SECTI'!J107="","",IF(OR('PCA - SECTI'!J107="Prorrogada",'PCA - SECTI'!J107="Em andamento"),"","Descentralização de Crédito"))</f>
        <v/>
      </c>
      <c r="H105" s="159" t="str">
        <f>IF('PCA - SECTI'!J107="","",IF(OR('PCA - SECTI'!J107="Prorrogada",'PCA - SECTI'!J107="Em andamento"),"","Repasse Financeiro"))</f>
        <v/>
      </c>
    </row>
    <row r="106" spans="1:8">
      <c r="A106" s="158" t="str">
        <f>IF('PCA - SECTI'!J108="","",IF('PCA - SECTI'!J108="Prorrogada","Renovação Contratual (contrato já existente)",IF('PCA - SECTI'!J108="Em andamento","Despesa já contratada","")))</f>
        <v>Despesa já contratada</v>
      </c>
      <c r="B106" s="159" t="str">
        <f>IF('PCA - SECTI'!J108="","",IF(OR('PCA - SECTI'!J108="Prorrogada",'PCA - SECTI'!J108="Em andamento"),"","Licitação com Ata de Registro de Preços - ARP"))</f>
        <v/>
      </c>
      <c r="C106" s="159" t="str">
        <f>IF('PCA - SECTI'!J108="","",IF(OR('PCA - SECTI'!J108="Prorrogada",'PCA - SECTI'!J108="Em andamento"),"","Licitação sem Ata de Registro de Preços - ARP"))</f>
        <v/>
      </c>
      <c r="D106" s="159" t="str">
        <f>IF('PCA - SECTI'!J108="","",IF(OR('PCA - SECTI'!J108="Prorrogada",'PCA - SECTI'!J108="Em andamento"),"","Contratação Direta (Inexigibilidade ou Dispensa de licitação)"))</f>
        <v/>
      </c>
      <c r="E106" s="159" t="str">
        <f>IF('PCA - SECTI'!J108="","",IF(OR('PCA - SECTI'!J108="Prorrogada",'PCA - SECTI'!J108="Em andamento"),"","Utilização de Ata de Registro de Preços - ARP"))</f>
        <v/>
      </c>
      <c r="F106" s="159" t="str">
        <f>IF('PCA - SECTI'!J108="","",IF(OR('PCA - SECTI'!J108="Prorrogada",'PCA - SECTI'!J108="Em andamento"),"","Licitação Internacional conforme regras do Acordo de Empréstimo com o Bando Mundial"))</f>
        <v/>
      </c>
      <c r="G106" s="159" t="str">
        <f>IF('PCA - SECTI'!J108="","",IF(OR('PCA - SECTI'!J108="Prorrogada",'PCA - SECTI'!J108="Em andamento"),"","Descentralização de Crédito"))</f>
        <v/>
      </c>
      <c r="H106" s="159" t="str">
        <f>IF('PCA - SECTI'!J108="","",IF(OR('PCA - SECTI'!J108="Prorrogada",'PCA - SECTI'!J108="Em andamento"),"","Repasse Financeiro"))</f>
        <v/>
      </c>
    </row>
    <row r="107" spans="1:8">
      <c r="A107" s="158" t="str">
        <f>IF('PCA - SECTI'!J109="","",IF('PCA - SECTI'!J109="Prorrogada","Renovação Contratual (contrato já existente)",IF('PCA - SECTI'!J109="Em andamento","Despesa já contratada","")))</f>
        <v/>
      </c>
      <c r="B107" s="159" t="str">
        <f>IF('PCA - SECTI'!J109="","",IF(OR('PCA - SECTI'!J109="Prorrogada",'PCA - SECTI'!J109="Em andamento"),"","Licitação com Ata de Registro de Preços - ARP"))</f>
        <v>Licitação com Ata de Registro de Preços - ARP</v>
      </c>
      <c r="C107" s="159" t="str">
        <f>IF('PCA - SECTI'!J109="","",IF(OR('PCA - SECTI'!J109="Prorrogada",'PCA - SECTI'!J109="Em andamento"),"","Licitação sem Ata de Registro de Preços - ARP"))</f>
        <v>Licitação sem Ata de Registro de Preços - ARP</v>
      </c>
      <c r="D107" s="159" t="str">
        <f>IF('PCA - SECTI'!J109="","",IF(OR('PCA - SECTI'!J109="Prorrogada",'PCA - SECTI'!J109="Em andamento"),"","Contratação Direta (Inexigibilidade ou Dispensa de licitação)"))</f>
        <v>Contratação Direta (Inexigibilidade ou Dispensa de licitação)</v>
      </c>
      <c r="E107" s="159" t="str">
        <f>IF('PCA - SECTI'!J109="","",IF(OR('PCA - SECTI'!J109="Prorrogada",'PCA - SECTI'!J109="Em andamento"),"","Utilização de Ata de Registro de Preços - ARP"))</f>
        <v>Utilização de Ata de Registro de Preços - ARP</v>
      </c>
      <c r="F107" s="159" t="str">
        <f>IF('PCA - SECTI'!J109="","",IF(OR('PCA - SECTI'!J109="Prorrogada",'PCA - SECTI'!J109="Em andamento"),"","Licitação Internacional conforme regras do Acordo de Empréstimo com o Bando Mundial"))</f>
        <v>Licitação Internacional conforme regras do Acordo de Empréstimo com o Bando Mundial</v>
      </c>
      <c r="G107" s="159" t="str">
        <f>IF('PCA - SECTI'!J109="","",IF(OR('PCA - SECTI'!J109="Prorrogada",'PCA - SECTI'!J109="Em andamento"),"","Descentralização de Crédito"))</f>
        <v>Descentralização de Crédito</v>
      </c>
      <c r="H107" s="159" t="str">
        <f>IF('PCA - SECTI'!J109="","",IF(OR('PCA - SECTI'!J109="Prorrogada",'PCA - SECTI'!J109="Em andamento"),"","Repasse Financeiro"))</f>
        <v>Repasse Financeiro</v>
      </c>
    </row>
    <row r="108" spans="1:8">
      <c r="A108" s="158" t="str">
        <f>IF('PCA - SECTI'!J110="","",IF('PCA - SECTI'!J110="Prorrogada","Renovação Contratual (contrato já existente)",IF('PCA - SECTI'!J110="Em andamento","Despesa já contratada","")))</f>
        <v/>
      </c>
      <c r="B108" s="159" t="str">
        <f>IF('PCA - SECTI'!J110="","",IF(OR('PCA - SECTI'!J110="Prorrogada",'PCA - SECTI'!J110="Em andamento"),"","Licitação com Ata de Registro de Preços - ARP"))</f>
        <v>Licitação com Ata de Registro de Preços - ARP</v>
      </c>
      <c r="C108" s="159" t="str">
        <f>IF('PCA - SECTI'!J110="","",IF(OR('PCA - SECTI'!J110="Prorrogada",'PCA - SECTI'!J110="Em andamento"),"","Licitação sem Ata de Registro de Preços - ARP"))</f>
        <v>Licitação sem Ata de Registro de Preços - ARP</v>
      </c>
      <c r="D108" s="159" t="str">
        <f>IF('PCA - SECTI'!J110="","",IF(OR('PCA - SECTI'!J110="Prorrogada",'PCA - SECTI'!J110="Em andamento"),"","Contratação Direta (Inexigibilidade ou Dispensa de licitação)"))</f>
        <v>Contratação Direta (Inexigibilidade ou Dispensa de licitação)</v>
      </c>
      <c r="E108" s="159" t="str">
        <f>IF('PCA - SECTI'!J110="","",IF(OR('PCA - SECTI'!J110="Prorrogada",'PCA - SECTI'!J110="Em andamento"),"","Utilização de Ata de Registro de Preços - ARP"))</f>
        <v>Utilização de Ata de Registro de Preços - ARP</v>
      </c>
      <c r="F108" s="159" t="str">
        <f>IF('PCA - SECTI'!J110="","",IF(OR('PCA - SECTI'!J110="Prorrogada",'PCA - SECTI'!J110="Em andamento"),"","Licitação Internacional conforme regras do Acordo de Empréstimo com o Bando Mundial"))</f>
        <v>Licitação Internacional conforme regras do Acordo de Empréstimo com o Bando Mundial</v>
      </c>
      <c r="G108" s="159" t="str">
        <f>IF('PCA - SECTI'!J110="","",IF(OR('PCA - SECTI'!J110="Prorrogada",'PCA - SECTI'!J110="Em andamento"),"","Descentralização de Crédito"))</f>
        <v>Descentralização de Crédito</v>
      </c>
      <c r="H108" s="159" t="str">
        <f>IF('PCA - SECTI'!J110="","",IF(OR('PCA - SECTI'!J110="Prorrogada",'PCA - SECTI'!J110="Em andamento"),"","Repasse Financeiro"))</f>
        <v>Repasse Financeiro</v>
      </c>
    </row>
    <row r="109" spans="1:8">
      <c r="A109" s="158" t="str">
        <f>IF('PCA - SECTI'!J111="","",IF('PCA - SECTI'!J111="Prorrogada","Renovação Contratual (contrato já existente)",IF('PCA - SECTI'!J111="Em andamento","Despesa já contratada","")))</f>
        <v>Renovação Contratual (contrato já existente)</v>
      </c>
      <c r="B109" s="159" t="str">
        <f>IF('PCA - SECTI'!J111="","",IF(OR('PCA - SECTI'!J111="Prorrogada",'PCA - SECTI'!J111="Em andamento"),"","Licitação com Ata de Registro de Preços - ARP"))</f>
        <v/>
      </c>
      <c r="C109" s="159" t="str">
        <f>IF('PCA - SECTI'!J111="","",IF(OR('PCA - SECTI'!J111="Prorrogada",'PCA - SECTI'!J111="Em andamento"),"","Licitação sem Ata de Registro de Preços - ARP"))</f>
        <v/>
      </c>
      <c r="D109" s="159" t="str">
        <f>IF('PCA - SECTI'!J111="","",IF(OR('PCA - SECTI'!J111="Prorrogada",'PCA - SECTI'!J111="Em andamento"),"","Contratação Direta (Inexigibilidade ou Dispensa de licitação)"))</f>
        <v/>
      </c>
      <c r="E109" s="159" t="str">
        <f>IF('PCA - SECTI'!J111="","",IF(OR('PCA - SECTI'!J111="Prorrogada",'PCA - SECTI'!J111="Em andamento"),"","Utilização de Ata de Registro de Preços - ARP"))</f>
        <v/>
      </c>
      <c r="F109" s="159" t="str">
        <f>IF('PCA - SECTI'!J111="","",IF(OR('PCA - SECTI'!J111="Prorrogada",'PCA - SECTI'!J111="Em andamento"),"","Licitação Internacional conforme regras do Acordo de Empréstimo com o Bando Mundial"))</f>
        <v/>
      </c>
      <c r="G109" s="159" t="str">
        <f>IF('PCA - SECTI'!J111="","",IF(OR('PCA - SECTI'!J111="Prorrogada",'PCA - SECTI'!J111="Em andamento"),"","Descentralização de Crédito"))</f>
        <v/>
      </c>
      <c r="H109" s="159" t="str">
        <f>IF('PCA - SECTI'!J111="","",IF(OR('PCA - SECTI'!J111="Prorrogada",'PCA - SECTI'!J111="Em andamento"),"","Repasse Financeiro"))</f>
        <v/>
      </c>
    </row>
    <row r="110" spans="1:8">
      <c r="A110" s="158" t="str">
        <f>IF('PCA - SECTI'!J112="","",IF('PCA - SECTI'!J112="Prorrogada","Renovação Contratual (contrato já existente)",IF('PCA - SECTI'!J112="Em andamento","Despesa já contratada","")))</f>
        <v>Renovação Contratual (contrato já existente)</v>
      </c>
      <c r="B110" s="159" t="str">
        <f>IF('PCA - SECTI'!J112="","",IF(OR('PCA - SECTI'!J112="Prorrogada",'PCA - SECTI'!J112="Em andamento"),"","Licitação com Ata de Registro de Preços - ARP"))</f>
        <v/>
      </c>
      <c r="C110" s="159" t="str">
        <f>IF('PCA - SECTI'!J112="","",IF(OR('PCA - SECTI'!J112="Prorrogada",'PCA - SECTI'!J112="Em andamento"),"","Licitação sem Ata de Registro de Preços - ARP"))</f>
        <v/>
      </c>
      <c r="D110" s="159" t="str">
        <f>IF('PCA - SECTI'!J112="","",IF(OR('PCA - SECTI'!J112="Prorrogada",'PCA - SECTI'!J112="Em andamento"),"","Contratação Direta (Inexigibilidade ou Dispensa de licitação)"))</f>
        <v/>
      </c>
      <c r="E110" s="159" t="str">
        <f>IF('PCA - SECTI'!J112="","",IF(OR('PCA - SECTI'!J112="Prorrogada",'PCA - SECTI'!J112="Em andamento"),"","Utilização de Ata de Registro de Preços - ARP"))</f>
        <v/>
      </c>
      <c r="F110" s="159" t="str">
        <f>IF('PCA - SECTI'!J112="","",IF(OR('PCA - SECTI'!J112="Prorrogada",'PCA - SECTI'!J112="Em andamento"),"","Licitação Internacional conforme regras do Acordo de Empréstimo com o Bando Mundial"))</f>
        <v/>
      </c>
      <c r="G110" s="159" t="str">
        <f>IF('PCA - SECTI'!J112="","",IF(OR('PCA - SECTI'!J112="Prorrogada",'PCA - SECTI'!J112="Em andamento"),"","Descentralização de Crédito"))</f>
        <v/>
      </c>
      <c r="H110" s="159" t="str">
        <f>IF('PCA - SECTI'!J112="","",IF(OR('PCA - SECTI'!J112="Prorrogada",'PCA - SECTI'!J112="Em andamento"),"","Repasse Financeiro"))</f>
        <v/>
      </c>
    </row>
    <row r="111" spans="1:8">
      <c r="A111" s="158" t="str">
        <f>IF('PCA - SECTI'!J113="","",IF('PCA - SECTI'!J113="Prorrogada","Renovação Contratual (contrato já existente)",IF('PCA - SECTI'!J113="Em andamento","Despesa já contratada","")))</f>
        <v/>
      </c>
      <c r="B111" s="159" t="str">
        <f>IF('PCA - SECTI'!J113="","",IF(OR('PCA - SECTI'!J113="Prorrogada",'PCA - SECTI'!J113="Em andamento"),"","Licitação com Ata de Registro de Preços - ARP"))</f>
        <v>Licitação com Ata de Registro de Preços - ARP</v>
      </c>
      <c r="C111" s="159" t="str">
        <f>IF('PCA - SECTI'!J113="","",IF(OR('PCA - SECTI'!J113="Prorrogada",'PCA - SECTI'!J113="Em andamento"),"","Licitação sem Ata de Registro de Preços - ARP"))</f>
        <v>Licitação sem Ata de Registro de Preços - ARP</v>
      </c>
      <c r="D111" s="159" t="str">
        <f>IF('PCA - SECTI'!J113="","",IF(OR('PCA - SECTI'!J113="Prorrogada",'PCA - SECTI'!J113="Em andamento"),"","Contratação Direta (Inexigibilidade ou Dispensa de licitação)"))</f>
        <v>Contratação Direta (Inexigibilidade ou Dispensa de licitação)</v>
      </c>
      <c r="E111" s="159" t="str">
        <f>IF('PCA - SECTI'!J113="","",IF(OR('PCA - SECTI'!J113="Prorrogada",'PCA - SECTI'!J113="Em andamento"),"","Utilização de Ata de Registro de Preços - ARP"))</f>
        <v>Utilização de Ata de Registro de Preços - ARP</v>
      </c>
      <c r="F111" s="159" t="str">
        <f>IF('PCA - SECTI'!J113="","",IF(OR('PCA - SECTI'!J113="Prorrogada",'PCA - SECTI'!J113="Em andamento"),"","Licitação Internacional conforme regras do Acordo de Empréstimo com o Bando Mundial"))</f>
        <v>Licitação Internacional conforme regras do Acordo de Empréstimo com o Bando Mundial</v>
      </c>
      <c r="G111" s="159" t="str">
        <f>IF('PCA - SECTI'!J113="","",IF(OR('PCA - SECTI'!J113="Prorrogada",'PCA - SECTI'!J113="Em andamento"),"","Descentralização de Crédito"))</f>
        <v>Descentralização de Crédito</v>
      </c>
      <c r="H111" s="159" t="str">
        <f>IF('PCA - SECTI'!J113="","",IF(OR('PCA - SECTI'!J113="Prorrogada",'PCA - SECTI'!J113="Em andamento"),"","Repasse Financeiro"))</f>
        <v>Repasse Financeiro</v>
      </c>
    </row>
    <row r="112" spans="1:8">
      <c r="A112" s="158" t="str">
        <f>IF('PCA - SECTI'!J114="","",IF('PCA - SECTI'!J114="Prorrogada","Renovação Contratual (contrato já existente)",IF('PCA - SECTI'!J114="Em andamento","Despesa já contratada","")))</f>
        <v/>
      </c>
      <c r="B112" s="159" t="str">
        <f>IF('PCA - SECTI'!J114="","",IF(OR('PCA - SECTI'!J114="Prorrogada",'PCA - SECTI'!J114="Em andamento"),"","Licitação com Ata de Registro de Preços - ARP"))</f>
        <v>Licitação com Ata de Registro de Preços - ARP</v>
      </c>
      <c r="C112" s="159" t="str">
        <f>IF('PCA - SECTI'!J114="","",IF(OR('PCA - SECTI'!J114="Prorrogada",'PCA - SECTI'!J114="Em andamento"),"","Licitação sem Ata de Registro de Preços - ARP"))</f>
        <v>Licitação sem Ata de Registro de Preços - ARP</v>
      </c>
      <c r="D112" s="159" t="str">
        <f>IF('PCA - SECTI'!J114="","",IF(OR('PCA - SECTI'!J114="Prorrogada",'PCA - SECTI'!J114="Em andamento"),"","Contratação Direta (Inexigibilidade ou Dispensa de licitação)"))</f>
        <v>Contratação Direta (Inexigibilidade ou Dispensa de licitação)</v>
      </c>
      <c r="E112" s="159" t="str">
        <f>IF('PCA - SECTI'!J114="","",IF(OR('PCA - SECTI'!J114="Prorrogada",'PCA - SECTI'!J114="Em andamento"),"","Utilização de Ata de Registro de Preços - ARP"))</f>
        <v>Utilização de Ata de Registro de Preços - ARP</v>
      </c>
      <c r="F112" s="159" t="str">
        <f>IF('PCA - SECTI'!J114="","",IF(OR('PCA - SECTI'!J114="Prorrogada",'PCA - SECTI'!J114="Em andamento"),"","Licitação Internacional conforme regras do Acordo de Empréstimo com o Bando Mundial"))</f>
        <v>Licitação Internacional conforme regras do Acordo de Empréstimo com o Bando Mundial</v>
      </c>
      <c r="G112" s="159" t="str">
        <f>IF('PCA - SECTI'!J114="","",IF(OR('PCA - SECTI'!J114="Prorrogada",'PCA - SECTI'!J114="Em andamento"),"","Descentralização de Crédito"))</f>
        <v>Descentralização de Crédito</v>
      </c>
      <c r="H112" s="159" t="str">
        <f>IF('PCA - SECTI'!J114="","",IF(OR('PCA - SECTI'!J114="Prorrogada",'PCA - SECTI'!J114="Em andamento"),"","Repasse Financeiro"))</f>
        <v>Repasse Financeiro</v>
      </c>
    </row>
    <row r="113" spans="1:8">
      <c r="A113" s="158" t="str">
        <f>IF('PCA - SECTI'!J115="","",IF('PCA - SECTI'!J115="Prorrogada","Renovação Contratual (contrato já existente)",IF('PCA - SECTI'!J115="Em andamento","Despesa já contratada","")))</f>
        <v>Despesa já contratada</v>
      </c>
      <c r="B113" s="159" t="str">
        <f>IF('PCA - SECTI'!J115="","",IF(OR('PCA - SECTI'!J115="Prorrogada",'PCA - SECTI'!J115="Em andamento"),"","Licitação com Ata de Registro de Preços - ARP"))</f>
        <v/>
      </c>
      <c r="C113" s="159" t="str">
        <f>IF('PCA - SECTI'!J115="","",IF(OR('PCA - SECTI'!J115="Prorrogada",'PCA - SECTI'!J115="Em andamento"),"","Licitação sem Ata de Registro de Preços - ARP"))</f>
        <v/>
      </c>
      <c r="D113" s="159" t="str">
        <f>IF('PCA - SECTI'!J115="","",IF(OR('PCA - SECTI'!J115="Prorrogada",'PCA - SECTI'!J115="Em andamento"),"","Contratação Direta (Inexigibilidade ou Dispensa de licitação)"))</f>
        <v/>
      </c>
      <c r="E113" s="159" t="str">
        <f>IF('PCA - SECTI'!J115="","",IF(OR('PCA - SECTI'!J115="Prorrogada",'PCA - SECTI'!J115="Em andamento"),"","Utilização de Ata de Registro de Preços - ARP"))</f>
        <v/>
      </c>
      <c r="F113" s="159" t="str">
        <f>IF('PCA - SECTI'!J115="","",IF(OR('PCA - SECTI'!J115="Prorrogada",'PCA - SECTI'!J115="Em andamento"),"","Licitação Internacional conforme regras do Acordo de Empréstimo com o Bando Mundial"))</f>
        <v/>
      </c>
      <c r="G113" s="159" t="str">
        <f>IF('PCA - SECTI'!J115="","",IF(OR('PCA - SECTI'!J115="Prorrogada",'PCA - SECTI'!J115="Em andamento"),"","Descentralização de Crédito"))</f>
        <v/>
      </c>
      <c r="H113" s="159" t="str">
        <f>IF('PCA - SECTI'!J115="","",IF(OR('PCA - SECTI'!J115="Prorrogada",'PCA - SECTI'!J115="Em andamento"),"","Repasse Financeiro"))</f>
        <v/>
      </c>
    </row>
    <row r="114" spans="1:8">
      <c r="A114" s="158" t="str">
        <f>IF('PCA - SECTI'!J116="","",IF('PCA - SECTI'!J116="Prorrogada","Renovação Contratual (contrato já existente)",IF('PCA - SECTI'!J116="Em andamento","Despesa já contratada","")))</f>
        <v>Despesa já contratada</v>
      </c>
      <c r="B114" s="159" t="str">
        <f>IF('PCA - SECTI'!J116="","",IF(OR('PCA - SECTI'!J116="Prorrogada",'PCA - SECTI'!J116="Em andamento"),"","Licitação com Ata de Registro de Preços - ARP"))</f>
        <v/>
      </c>
      <c r="C114" s="159" t="str">
        <f>IF('PCA - SECTI'!J116="","",IF(OR('PCA - SECTI'!J116="Prorrogada",'PCA - SECTI'!J116="Em andamento"),"","Licitação sem Ata de Registro de Preços - ARP"))</f>
        <v/>
      </c>
      <c r="D114" s="159" t="str">
        <f>IF('PCA - SECTI'!J116="","",IF(OR('PCA - SECTI'!J116="Prorrogada",'PCA - SECTI'!J116="Em andamento"),"","Contratação Direta (Inexigibilidade ou Dispensa de licitação)"))</f>
        <v/>
      </c>
      <c r="E114" s="159" t="str">
        <f>IF('PCA - SECTI'!J116="","",IF(OR('PCA - SECTI'!J116="Prorrogada",'PCA - SECTI'!J116="Em andamento"),"","Utilização de Ata de Registro de Preços - ARP"))</f>
        <v/>
      </c>
      <c r="F114" s="159" t="str">
        <f>IF('PCA - SECTI'!J116="","",IF(OR('PCA - SECTI'!J116="Prorrogada",'PCA - SECTI'!J116="Em andamento"),"","Licitação Internacional conforme regras do Acordo de Empréstimo com o Bando Mundial"))</f>
        <v/>
      </c>
      <c r="G114" s="159" t="str">
        <f>IF('PCA - SECTI'!J116="","",IF(OR('PCA - SECTI'!J116="Prorrogada",'PCA - SECTI'!J116="Em andamento"),"","Descentralização de Crédito"))</f>
        <v/>
      </c>
      <c r="H114" s="159" t="str">
        <f>IF('PCA - SECTI'!J116="","",IF(OR('PCA - SECTI'!J116="Prorrogada",'PCA - SECTI'!J116="Em andamento"),"","Repasse Financeiro"))</f>
        <v/>
      </c>
    </row>
    <row r="115" spans="1:8">
      <c r="A115" s="158" t="str">
        <f>IF('PCA - SECTI'!J117="","",IF('PCA - SECTI'!J117="Prorrogada","Renovação Contratual (contrato já existente)",IF('PCA - SECTI'!J117="Em andamento","Despesa já contratada","")))</f>
        <v>Despesa já contratada</v>
      </c>
      <c r="B115" s="159" t="str">
        <f>IF('PCA - SECTI'!J117="","",IF(OR('PCA - SECTI'!J117="Prorrogada",'PCA - SECTI'!J117="Em andamento"),"","Licitação com Ata de Registro de Preços - ARP"))</f>
        <v/>
      </c>
      <c r="C115" s="159" t="str">
        <f>IF('PCA - SECTI'!J117="","",IF(OR('PCA - SECTI'!J117="Prorrogada",'PCA - SECTI'!J117="Em andamento"),"","Licitação sem Ata de Registro de Preços - ARP"))</f>
        <v/>
      </c>
      <c r="D115" s="159" t="str">
        <f>IF('PCA - SECTI'!J117="","",IF(OR('PCA - SECTI'!J117="Prorrogada",'PCA - SECTI'!J117="Em andamento"),"","Contratação Direta (Inexigibilidade ou Dispensa de licitação)"))</f>
        <v/>
      </c>
      <c r="E115" s="159" t="str">
        <f>IF('PCA - SECTI'!J117="","",IF(OR('PCA - SECTI'!J117="Prorrogada",'PCA - SECTI'!J117="Em andamento"),"","Utilização de Ata de Registro de Preços - ARP"))</f>
        <v/>
      </c>
      <c r="F115" s="159" t="str">
        <f>IF('PCA - SECTI'!J117="","",IF(OR('PCA - SECTI'!J117="Prorrogada",'PCA - SECTI'!J117="Em andamento"),"","Licitação Internacional conforme regras do Acordo de Empréstimo com o Bando Mundial"))</f>
        <v/>
      </c>
      <c r="G115" s="159" t="str">
        <f>IF('PCA - SECTI'!J117="","",IF(OR('PCA - SECTI'!J117="Prorrogada",'PCA - SECTI'!J117="Em andamento"),"","Descentralização de Crédito"))</f>
        <v/>
      </c>
      <c r="H115" s="159" t="str">
        <f>IF('PCA - SECTI'!J117="","",IF(OR('PCA - SECTI'!J117="Prorrogada",'PCA - SECTI'!J117="Em andamento"),"","Repasse Financeiro"))</f>
        <v/>
      </c>
    </row>
    <row r="116" spans="1:8">
      <c r="A116" s="158" t="str">
        <f>IF('PCA - SECTI'!J118="","",IF('PCA - SECTI'!J118="Prorrogada","Renovação Contratual (contrato já existente)",IF('PCA - SECTI'!J118="Em andamento","Despesa já contratada","")))</f>
        <v>Despesa já contratada</v>
      </c>
      <c r="B116" s="159" t="str">
        <f>IF('PCA - SECTI'!J118="","",IF(OR('PCA - SECTI'!J118="Prorrogada",'PCA - SECTI'!J118="Em andamento"),"","Licitação com Ata de Registro de Preços - ARP"))</f>
        <v/>
      </c>
      <c r="C116" s="159" t="str">
        <f>IF('PCA - SECTI'!J118="","",IF(OR('PCA - SECTI'!J118="Prorrogada",'PCA - SECTI'!J118="Em andamento"),"","Licitação sem Ata de Registro de Preços - ARP"))</f>
        <v/>
      </c>
      <c r="D116" s="159" t="str">
        <f>IF('PCA - SECTI'!J118="","",IF(OR('PCA - SECTI'!J118="Prorrogada",'PCA - SECTI'!J118="Em andamento"),"","Contratação Direta (Inexigibilidade ou Dispensa de licitação)"))</f>
        <v/>
      </c>
      <c r="E116" s="159" t="str">
        <f>IF('PCA - SECTI'!J118="","",IF(OR('PCA - SECTI'!J118="Prorrogada",'PCA - SECTI'!J118="Em andamento"),"","Utilização de Ata de Registro de Preços - ARP"))</f>
        <v/>
      </c>
      <c r="F116" s="159" t="str">
        <f>IF('PCA - SECTI'!J118="","",IF(OR('PCA - SECTI'!J118="Prorrogada",'PCA - SECTI'!J118="Em andamento"),"","Licitação Internacional conforme regras do Acordo de Empréstimo com o Bando Mundial"))</f>
        <v/>
      </c>
      <c r="G116" s="159" t="str">
        <f>IF('PCA - SECTI'!J118="","",IF(OR('PCA - SECTI'!J118="Prorrogada",'PCA - SECTI'!J118="Em andamento"),"","Descentralização de Crédito"))</f>
        <v/>
      </c>
      <c r="H116" s="159" t="str">
        <f>IF('PCA - SECTI'!J118="","",IF(OR('PCA - SECTI'!J118="Prorrogada",'PCA - SECTI'!J118="Em andamento"),"","Repasse Financeiro"))</f>
        <v/>
      </c>
    </row>
    <row r="117" spans="1:8">
      <c r="A117" s="158" t="str">
        <f>IF('PCA - SECTI'!J119="","",IF('PCA - SECTI'!J119="Prorrogada","Renovação Contratual (contrato já existente)",IF('PCA - SECTI'!J119="Em andamento","Despesa já contratada","")))</f>
        <v>Renovação Contratual (contrato já existente)</v>
      </c>
      <c r="B117" s="159" t="str">
        <f>IF('PCA - SECTI'!J119="","",IF(OR('PCA - SECTI'!J119="Prorrogada",'PCA - SECTI'!J119="Em andamento"),"","Licitação com Ata de Registro de Preços - ARP"))</f>
        <v/>
      </c>
      <c r="C117" s="159" t="str">
        <f>IF('PCA - SECTI'!J119="","",IF(OR('PCA - SECTI'!J119="Prorrogada",'PCA - SECTI'!J119="Em andamento"),"","Licitação sem Ata de Registro de Preços - ARP"))</f>
        <v/>
      </c>
      <c r="D117" s="159" t="str">
        <f>IF('PCA - SECTI'!J119="","",IF(OR('PCA - SECTI'!J119="Prorrogada",'PCA - SECTI'!J119="Em andamento"),"","Contratação Direta (Inexigibilidade ou Dispensa de licitação)"))</f>
        <v/>
      </c>
      <c r="E117" s="159" t="str">
        <f>IF('PCA - SECTI'!J119="","",IF(OR('PCA - SECTI'!J119="Prorrogada",'PCA - SECTI'!J119="Em andamento"),"","Utilização de Ata de Registro de Preços - ARP"))</f>
        <v/>
      </c>
      <c r="F117" s="159" t="str">
        <f>IF('PCA - SECTI'!J119="","",IF(OR('PCA - SECTI'!J119="Prorrogada",'PCA - SECTI'!J119="Em andamento"),"","Licitação Internacional conforme regras do Acordo de Empréstimo com o Bando Mundial"))</f>
        <v/>
      </c>
      <c r="G117" s="159" t="str">
        <f>IF('PCA - SECTI'!J119="","",IF(OR('PCA - SECTI'!J119="Prorrogada",'PCA - SECTI'!J119="Em andamento"),"","Descentralização de Crédito"))</f>
        <v/>
      </c>
      <c r="H117" s="159" t="str">
        <f>IF('PCA - SECTI'!J119="","",IF(OR('PCA - SECTI'!J119="Prorrogada",'PCA - SECTI'!J119="Em andamento"),"","Repasse Financeiro"))</f>
        <v/>
      </c>
    </row>
    <row r="118" spans="1:8">
      <c r="A118" s="158" t="str">
        <f>IF('PCA - SECTI'!J120="","",IF('PCA - SECTI'!J120="Prorrogada","Renovação Contratual (contrato já existente)",IF('PCA - SECTI'!J120="Em andamento","Despesa já contratada","")))</f>
        <v>Renovação Contratual (contrato já existente)</v>
      </c>
      <c r="B118" s="159" t="str">
        <f>IF('PCA - SECTI'!J120="","",IF(OR('PCA - SECTI'!J120="Prorrogada",'PCA - SECTI'!J120="Em andamento"),"","Licitação com Ata de Registro de Preços - ARP"))</f>
        <v/>
      </c>
      <c r="C118" s="159" t="str">
        <f>IF('PCA - SECTI'!J120="","",IF(OR('PCA - SECTI'!J120="Prorrogada",'PCA - SECTI'!J120="Em andamento"),"","Licitação sem Ata de Registro de Preços - ARP"))</f>
        <v/>
      </c>
      <c r="D118" s="159" t="str">
        <f>IF('PCA - SECTI'!J120="","",IF(OR('PCA - SECTI'!J120="Prorrogada",'PCA - SECTI'!J120="Em andamento"),"","Contratação Direta (Inexigibilidade ou Dispensa de licitação)"))</f>
        <v/>
      </c>
      <c r="E118" s="159" t="str">
        <f>IF('PCA - SECTI'!J120="","",IF(OR('PCA - SECTI'!J120="Prorrogada",'PCA - SECTI'!J120="Em andamento"),"","Utilização de Ata de Registro de Preços - ARP"))</f>
        <v/>
      </c>
      <c r="F118" s="159" t="str">
        <f>IF('PCA - SECTI'!J120="","",IF(OR('PCA - SECTI'!J120="Prorrogada",'PCA - SECTI'!J120="Em andamento"),"","Licitação Internacional conforme regras do Acordo de Empréstimo com o Bando Mundial"))</f>
        <v/>
      </c>
      <c r="G118" s="159" t="str">
        <f>IF('PCA - SECTI'!J120="","",IF(OR('PCA - SECTI'!J120="Prorrogada",'PCA - SECTI'!J120="Em andamento"),"","Descentralização de Crédito"))</f>
        <v/>
      </c>
      <c r="H118" s="159" t="str">
        <f>IF('PCA - SECTI'!J120="","",IF(OR('PCA - SECTI'!J120="Prorrogada",'PCA - SECTI'!J120="Em andamento"),"","Repasse Financeiro"))</f>
        <v/>
      </c>
    </row>
    <row r="119" spans="1:8">
      <c r="A119" s="158" t="str">
        <f>IF('PCA - SECTI'!J121="","",IF('PCA - SECTI'!J121="Prorrogada","Renovação Contratual (contrato já existente)",IF('PCA - SECTI'!J121="Em andamento","Despesa já contratada","")))</f>
        <v>Despesa já contratada</v>
      </c>
      <c r="B119" s="159" t="str">
        <f>IF('PCA - SECTI'!J121="","",IF(OR('PCA - SECTI'!J121="Prorrogada",'PCA - SECTI'!J121="Em andamento"),"","Licitação com Ata de Registro de Preços - ARP"))</f>
        <v/>
      </c>
      <c r="C119" s="159" t="str">
        <f>IF('PCA - SECTI'!J121="","",IF(OR('PCA - SECTI'!J121="Prorrogada",'PCA - SECTI'!J121="Em andamento"),"","Licitação sem Ata de Registro de Preços - ARP"))</f>
        <v/>
      </c>
      <c r="D119" s="159" t="str">
        <f>IF('PCA - SECTI'!J121="","",IF(OR('PCA - SECTI'!J121="Prorrogada",'PCA - SECTI'!J121="Em andamento"),"","Contratação Direta (Inexigibilidade ou Dispensa de licitação)"))</f>
        <v/>
      </c>
      <c r="E119" s="159" t="str">
        <f>IF('PCA - SECTI'!J121="","",IF(OR('PCA - SECTI'!J121="Prorrogada",'PCA - SECTI'!J121="Em andamento"),"","Utilização de Ata de Registro de Preços - ARP"))</f>
        <v/>
      </c>
      <c r="F119" s="159" t="str">
        <f>IF('PCA - SECTI'!J121="","",IF(OR('PCA - SECTI'!J121="Prorrogada",'PCA - SECTI'!J121="Em andamento"),"","Licitação Internacional conforme regras do Acordo de Empréstimo com o Bando Mundial"))</f>
        <v/>
      </c>
      <c r="G119" s="159" t="str">
        <f>IF('PCA - SECTI'!J121="","",IF(OR('PCA - SECTI'!J121="Prorrogada",'PCA - SECTI'!J121="Em andamento"),"","Descentralização de Crédito"))</f>
        <v/>
      </c>
      <c r="H119" s="159" t="str">
        <f>IF('PCA - SECTI'!J121="","",IF(OR('PCA - SECTI'!J121="Prorrogada",'PCA - SECTI'!J121="Em andamento"),"","Repasse Financeiro"))</f>
        <v/>
      </c>
    </row>
    <row r="120" spans="1:8">
      <c r="A120" s="158" t="str">
        <f>IF('PCA - SECTI'!J122="","",IF('PCA - SECTI'!J122="Prorrogada","Renovação Contratual (contrato já existente)",IF('PCA - SECTI'!J122="Em andamento","Despesa já contratada","")))</f>
        <v>Renovação Contratual (contrato já existente)</v>
      </c>
      <c r="B120" s="159" t="str">
        <f>IF('PCA - SECTI'!J122="","",IF(OR('PCA - SECTI'!J122="Prorrogada",'PCA - SECTI'!J122="Em andamento"),"","Licitação com Ata de Registro de Preços - ARP"))</f>
        <v/>
      </c>
      <c r="C120" s="159" t="str">
        <f>IF('PCA - SECTI'!J122="","",IF(OR('PCA - SECTI'!J122="Prorrogada",'PCA - SECTI'!J122="Em andamento"),"","Licitação sem Ata de Registro de Preços - ARP"))</f>
        <v/>
      </c>
      <c r="D120" s="159" t="str">
        <f>IF('PCA - SECTI'!J122="","",IF(OR('PCA - SECTI'!J122="Prorrogada",'PCA - SECTI'!J122="Em andamento"),"","Contratação Direta (Inexigibilidade ou Dispensa de licitação)"))</f>
        <v/>
      </c>
      <c r="E120" s="159" t="str">
        <f>IF('PCA - SECTI'!J122="","",IF(OR('PCA - SECTI'!J122="Prorrogada",'PCA - SECTI'!J122="Em andamento"),"","Utilização de Ata de Registro de Preços - ARP"))</f>
        <v/>
      </c>
      <c r="F120" s="159" t="str">
        <f>IF('PCA - SECTI'!J122="","",IF(OR('PCA - SECTI'!J122="Prorrogada",'PCA - SECTI'!J122="Em andamento"),"","Licitação Internacional conforme regras do Acordo de Empréstimo com o Bando Mundial"))</f>
        <v/>
      </c>
      <c r="G120" s="159" t="str">
        <f>IF('PCA - SECTI'!J122="","",IF(OR('PCA - SECTI'!J122="Prorrogada",'PCA - SECTI'!J122="Em andamento"),"","Descentralização de Crédito"))</f>
        <v/>
      </c>
      <c r="H120" s="159" t="str">
        <f>IF('PCA - SECTI'!J122="","",IF(OR('PCA - SECTI'!J122="Prorrogada",'PCA - SECTI'!J122="Em andamento"),"","Repasse Financeiro"))</f>
        <v/>
      </c>
    </row>
    <row r="121" spans="1:8">
      <c r="A121" s="158" t="str">
        <f>IF('PCA - SECTI'!J123="","",IF('PCA - SECTI'!J123="Prorrogada","Renovação Contratual (contrato já existente)",IF('PCA - SECTI'!J123="Em andamento","Despesa já contratada","")))</f>
        <v>Despesa já contratada</v>
      </c>
      <c r="B121" s="159" t="str">
        <f>IF('PCA - SECTI'!J123="","",IF(OR('PCA - SECTI'!J123="Prorrogada",'PCA - SECTI'!J123="Em andamento"),"","Licitação com Ata de Registro de Preços - ARP"))</f>
        <v/>
      </c>
      <c r="C121" s="159" t="str">
        <f>IF('PCA - SECTI'!J123="","",IF(OR('PCA - SECTI'!J123="Prorrogada",'PCA - SECTI'!J123="Em andamento"),"","Licitação sem Ata de Registro de Preços - ARP"))</f>
        <v/>
      </c>
      <c r="D121" s="159" t="str">
        <f>IF('PCA - SECTI'!J123="","",IF(OR('PCA - SECTI'!J123="Prorrogada",'PCA - SECTI'!J123="Em andamento"),"","Contratação Direta (Inexigibilidade ou Dispensa de licitação)"))</f>
        <v/>
      </c>
      <c r="E121" s="159" t="str">
        <f>IF('PCA - SECTI'!J123="","",IF(OR('PCA - SECTI'!J123="Prorrogada",'PCA - SECTI'!J123="Em andamento"),"","Utilização de Ata de Registro de Preços - ARP"))</f>
        <v/>
      </c>
      <c r="F121" s="159" t="str">
        <f>IF('PCA - SECTI'!J123="","",IF(OR('PCA - SECTI'!J123="Prorrogada",'PCA - SECTI'!J123="Em andamento"),"","Licitação Internacional conforme regras do Acordo de Empréstimo com o Bando Mundial"))</f>
        <v/>
      </c>
      <c r="G121" s="159" t="str">
        <f>IF('PCA - SECTI'!J123="","",IF(OR('PCA - SECTI'!J123="Prorrogada",'PCA - SECTI'!J123="Em andamento"),"","Descentralização de Crédito"))</f>
        <v/>
      </c>
      <c r="H121" s="159" t="str">
        <f>IF('PCA - SECTI'!J123="","",IF(OR('PCA - SECTI'!J123="Prorrogada",'PCA - SECTI'!J123="Em andamento"),"","Repasse Financeiro"))</f>
        <v/>
      </c>
    </row>
    <row r="122" spans="1:8">
      <c r="A122" s="158" t="str">
        <f>IF('PCA - SECTI'!J124="","",IF('PCA - SECTI'!J124="Prorrogada","Renovação Contratual (contrato já existente)",IF('PCA - SECTI'!J124="Em andamento","Despesa já contratada","")))</f>
        <v>Despesa já contratada</v>
      </c>
      <c r="B122" s="159" t="str">
        <f>IF('PCA - SECTI'!J124="","",IF(OR('PCA - SECTI'!J124="Prorrogada",'PCA - SECTI'!J124="Em andamento"),"","Licitação com Ata de Registro de Preços - ARP"))</f>
        <v/>
      </c>
      <c r="C122" s="159" t="str">
        <f>IF('PCA - SECTI'!J124="","",IF(OR('PCA - SECTI'!J124="Prorrogada",'PCA - SECTI'!J124="Em andamento"),"","Licitação sem Ata de Registro de Preços - ARP"))</f>
        <v/>
      </c>
      <c r="D122" s="159" t="str">
        <f>IF('PCA - SECTI'!J124="","",IF(OR('PCA - SECTI'!J124="Prorrogada",'PCA - SECTI'!J124="Em andamento"),"","Contratação Direta (Inexigibilidade ou Dispensa de licitação)"))</f>
        <v/>
      </c>
      <c r="E122" s="159" t="str">
        <f>IF('PCA - SECTI'!J124="","",IF(OR('PCA - SECTI'!J124="Prorrogada",'PCA - SECTI'!J124="Em andamento"),"","Utilização de Ata de Registro de Preços - ARP"))</f>
        <v/>
      </c>
      <c r="F122" s="159" t="str">
        <f>IF('PCA - SECTI'!J124="","",IF(OR('PCA - SECTI'!J124="Prorrogada",'PCA - SECTI'!J124="Em andamento"),"","Licitação Internacional conforme regras do Acordo de Empréstimo com o Bando Mundial"))</f>
        <v/>
      </c>
      <c r="G122" s="159" t="str">
        <f>IF('PCA - SECTI'!J124="","",IF(OR('PCA - SECTI'!J124="Prorrogada",'PCA - SECTI'!J124="Em andamento"),"","Descentralização de Crédito"))</f>
        <v/>
      </c>
      <c r="H122" s="159" t="str">
        <f>IF('PCA - SECTI'!J124="","",IF(OR('PCA - SECTI'!J124="Prorrogada",'PCA - SECTI'!J124="Em andamento"),"","Repasse Financeiro"))</f>
        <v/>
      </c>
    </row>
    <row r="123" spans="1:8">
      <c r="A123" s="158" t="str">
        <f>IF('PCA - SECTI'!J125="","",IF('PCA - SECTI'!J125="Prorrogada","Renovação Contratual (contrato já existente)",IF('PCA - SECTI'!J125="Em andamento","Despesa já contratada","")))</f>
        <v>Renovação Contratual (contrato já existente)</v>
      </c>
      <c r="B123" s="159" t="str">
        <f>IF('PCA - SECTI'!J125="","",IF(OR('PCA - SECTI'!J125="Prorrogada",'PCA - SECTI'!J125="Em andamento"),"","Licitação com Ata de Registro de Preços - ARP"))</f>
        <v/>
      </c>
      <c r="C123" s="159" t="str">
        <f>IF('PCA - SECTI'!J125="","",IF(OR('PCA - SECTI'!J125="Prorrogada",'PCA - SECTI'!J125="Em andamento"),"","Licitação sem Ata de Registro de Preços - ARP"))</f>
        <v/>
      </c>
      <c r="D123" s="159" t="str">
        <f>IF('PCA - SECTI'!J125="","",IF(OR('PCA - SECTI'!J125="Prorrogada",'PCA - SECTI'!J125="Em andamento"),"","Contratação Direta (Inexigibilidade ou Dispensa de licitação)"))</f>
        <v/>
      </c>
      <c r="E123" s="159" t="str">
        <f>IF('PCA - SECTI'!J125="","",IF(OR('PCA - SECTI'!J125="Prorrogada",'PCA - SECTI'!J125="Em andamento"),"","Utilização de Ata de Registro de Preços - ARP"))</f>
        <v/>
      </c>
      <c r="F123" s="159" t="str">
        <f>IF('PCA - SECTI'!J125="","",IF(OR('PCA - SECTI'!J125="Prorrogada",'PCA - SECTI'!J125="Em andamento"),"","Licitação Internacional conforme regras do Acordo de Empréstimo com o Bando Mundial"))</f>
        <v/>
      </c>
      <c r="G123" s="159" t="str">
        <f>IF('PCA - SECTI'!J125="","",IF(OR('PCA - SECTI'!J125="Prorrogada",'PCA - SECTI'!J125="Em andamento"),"","Descentralização de Crédito"))</f>
        <v/>
      </c>
      <c r="H123" s="159" t="str">
        <f>IF('PCA - SECTI'!J125="","",IF(OR('PCA - SECTI'!J125="Prorrogada",'PCA - SECTI'!J125="Em andamento"),"","Repasse Financeiro"))</f>
        <v/>
      </c>
    </row>
    <row r="124" spans="1:8">
      <c r="A124" s="158" t="str">
        <f>IF('PCA - SECTI'!J126="","",IF('PCA - SECTI'!J126="Prorrogada","Renovação Contratual (contrato já existente)",IF('PCA - SECTI'!J126="Em andamento","Despesa já contratada","")))</f>
        <v/>
      </c>
      <c r="B124" s="159" t="str">
        <f>IF('PCA - SECTI'!J126="","",IF(OR('PCA - SECTI'!J126="Prorrogada",'PCA - SECTI'!J126="Em andamento"),"","Licitação com Ata de Registro de Preços - ARP"))</f>
        <v>Licitação com Ata de Registro de Preços - ARP</v>
      </c>
      <c r="C124" s="159" t="str">
        <f>IF('PCA - SECTI'!J126="","",IF(OR('PCA - SECTI'!J126="Prorrogada",'PCA - SECTI'!J126="Em andamento"),"","Licitação sem Ata de Registro de Preços - ARP"))</f>
        <v>Licitação sem Ata de Registro de Preços - ARP</v>
      </c>
      <c r="D124" s="159" t="str">
        <f>IF('PCA - SECTI'!J126="","",IF(OR('PCA - SECTI'!J126="Prorrogada",'PCA - SECTI'!J126="Em andamento"),"","Contratação Direta (Inexigibilidade ou Dispensa de licitação)"))</f>
        <v>Contratação Direta (Inexigibilidade ou Dispensa de licitação)</v>
      </c>
      <c r="E124" s="159" t="str">
        <f>IF('PCA - SECTI'!J126="","",IF(OR('PCA - SECTI'!J126="Prorrogada",'PCA - SECTI'!J126="Em andamento"),"","Utilização de Ata de Registro de Preços - ARP"))</f>
        <v>Utilização de Ata de Registro de Preços - ARP</v>
      </c>
      <c r="F124" s="159" t="str">
        <f>IF('PCA - SECTI'!J126="","",IF(OR('PCA - SECTI'!J126="Prorrogada",'PCA - SECTI'!J126="Em andamento"),"","Licitação Internacional conforme regras do Acordo de Empréstimo com o Bando Mundial"))</f>
        <v>Licitação Internacional conforme regras do Acordo de Empréstimo com o Bando Mundial</v>
      </c>
      <c r="G124" s="159" t="str">
        <f>IF('PCA - SECTI'!J126="","",IF(OR('PCA - SECTI'!J126="Prorrogada",'PCA - SECTI'!J126="Em andamento"),"","Descentralização de Crédito"))</f>
        <v>Descentralização de Crédito</v>
      </c>
      <c r="H124" s="159" t="str">
        <f>IF('PCA - SECTI'!J126="","",IF(OR('PCA - SECTI'!J126="Prorrogada",'PCA - SECTI'!J126="Em andamento"),"","Repasse Financeiro"))</f>
        <v>Repasse Financeiro</v>
      </c>
    </row>
    <row r="125" spans="1:8">
      <c r="A125" s="158" t="str">
        <f>IF('PCA - SECTI'!J127="","",IF('PCA - SECTI'!J127="Prorrogada","Renovação Contratual (contrato já existente)",IF('PCA - SECTI'!J127="Em andamento","Despesa já contratada","")))</f>
        <v>Renovação Contratual (contrato já existente)</v>
      </c>
      <c r="B125" s="159" t="str">
        <f>IF('PCA - SECTI'!J127="","",IF(OR('PCA - SECTI'!J127="Prorrogada",'PCA - SECTI'!J127="Em andamento"),"","Licitação com Ata de Registro de Preços - ARP"))</f>
        <v/>
      </c>
      <c r="C125" s="159" t="str">
        <f>IF('PCA - SECTI'!J127="","",IF(OR('PCA - SECTI'!J127="Prorrogada",'PCA - SECTI'!J127="Em andamento"),"","Licitação sem Ata de Registro de Preços - ARP"))</f>
        <v/>
      </c>
      <c r="D125" s="159" t="str">
        <f>IF('PCA - SECTI'!J127="","",IF(OR('PCA - SECTI'!J127="Prorrogada",'PCA - SECTI'!J127="Em andamento"),"","Contratação Direta (Inexigibilidade ou Dispensa de licitação)"))</f>
        <v/>
      </c>
      <c r="E125" s="159" t="str">
        <f>IF('PCA - SECTI'!J127="","",IF(OR('PCA - SECTI'!J127="Prorrogada",'PCA - SECTI'!J127="Em andamento"),"","Utilização de Ata de Registro de Preços - ARP"))</f>
        <v/>
      </c>
      <c r="F125" s="159" t="str">
        <f>IF('PCA - SECTI'!J127="","",IF(OR('PCA - SECTI'!J127="Prorrogada",'PCA - SECTI'!J127="Em andamento"),"","Licitação Internacional conforme regras do Acordo de Empréstimo com o Bando Mundial"))</f>
        <v/>
      </c>
      <c r="G125" s="159" t="str">
        <f>IF('PCA - SECTI'!J127="","",IF(OR('PCA - SECTI'!J127="Prorrogada",'PCA - SECTI'!J127="Em andamento"),"","Descentralização de Crédito"))</f>
        <v/>
      </c>
      <c r="H125" s="159" t="str">
        <f>IF('PCA - SECTI'!J127="","",IF(OR('PCA - SECTI'!J127="Prorrogada",'PCA - SECTI'!J127="Em andamento"),"","Repasse Financeiro"))</f>
        <v/>
      </c>
    </row>
    <row r="126" spans="1:8">
      <c r="A126" s="158" t="str">
        <f>IF('PCA - SECTI'!J128="","",IF('PCA - SECTI'!J128="Prorrogada","Renovação Contratual (contrato já existente)",IF('PCA - SECTI'!J128="Em andamento","Despesa já contratada","")))</f>
        <v>Despesa já contratada</v>
      </c>
      <c r="B126" s="159" t="str">
        <f>IF('PCA - SECTI'!J128="","",IF(OR('PCA - SECTI'!J128="Prorrogada",'PCA - SECTI'!J128="Em andamento"),"","Licitação com Ata de Registro de Preços - ARP"))</f>
        <v/>
      </c>
      <c r="C126" s="159" t="str">
        <f>IF('PCA - SECTI'!J128="","",IF(OR('PCA - SECTI'!J128="Prorrogada",'PCA - SECTI'!J128="Em andamento"),"","Licitação sem Ata de Registro de Preços - ARP"))</f>
        <v/>
      </c>
      <c r="D126" s="159" t="str">
        <f>IF('PCA - SECTI'!J128="","",IF(OR('PCA - SECTI'!J128="Prorrogada",'PCA - SECTI'!J128="Em andamento"),"","Contratação Direta (Inexigibilidade ou Dispensa de licitação)"))</f>
        <v/>
      </c>
      <c r="E126" s="159" t="str">
        <f>IF('PCA - SECTI'!J128="","",IF(OR('PCA - SECTI'!J128="Prorrogada",'PCA - SECTI'!J128="Em andamento"),"","Utilização de Ata de Registro de Preços - ARP"))</f>
        <v/>
      </c>
      <c r="F126" s="159" t="str">
        <f>IF('PCA - SECTI'!J128="","",IF(OR('PCA - SECTI'!J128="Prorrogada",'PCA - SECTI'!J128="Em andamento"),"","Licitação Internacional conforme regras do Acordo de Empréstimo com o Bando Mundial"))</f>
        <v/>
      </c>
      <c r="G126" s="159" t="str">
        <f>IF('PCA - SECTI'!J128="","",IF(OR('PCA - SECTI'!J128="Prorrogada",'PCA - SECTI'!J128="Em andamento"),"","Descentralização de Crédito"))</f>
        <v/>
      </c>
      <c r="H126" s="159" t="str">
        <f>IF('PCA - SECTI'!J128="","",IF(OR('PCA - SECTI'!J128="Prorrogada",'PCA - SECTI'!J128="Em andamento"),"","Repasse Financeiro"))</f>
        <v/>
      </c>
    </row>
    <row r="127" spans="1:8">
      <c r="A127" s="158" t="str">
        <f>IF('PCA - SECTI'!J129="","",IF('PCA - SECTI'!J129="Prorrogada","Renovação Contratual (contrato já existente)",IF('PCA - SECTI'!J129="Em andamento","Despesa já contratada","")))</f>
        <v>Despesa já contratada</v>
      </c>
      <c r="B127" s="159" t="str">
        <f>IF('PCA - SECTI'!J129="","",IF(OR('PCA - SECTI'!J129="Prorrogada",'PCA - SECTI'!J129="Em andamento"),"","Licitação com Ata de Registro de Preços - ARP"))</f>
        <v/>
      </c>
      <c r="C127" s="159" t="str">
        <f>IF('PCA - SECTI'!J129="","",IF(OR('PCA - SECTI'!J129="Prorrogada",'PCA - SECTI'!J129="Em andamento"),"","Licitação sem Ata de Registro de Preços - ARP"))</f>
        <v/>
      </c>
      <c r="D127" s="159" t="str">
        <f>IF('PCA - SECTI'!J129="","",IF(OR('PCA - SECTI'!J129="Prorrogada",'PCA - SECTI'!J129="Em andamento"),"","Contratação Direta (Inexigibilidade ou Dispensa de licitação)"))</f>
        <v/>
      </c>
      <c r="E127" s="159" t="str">
        <f>IF('PCA - SECTI'!J129="","",IF(OR('PCA - SECTI'!J129="Prorrogada",'PCA - SECTI'!J129="Em andamento"),"","Utilização de Ata de Registro de Preços - ARP"))</f>
        <v/>
      </c>
      <c r="F127" s="159" t="str">
        <f>IF('PCA - SECTI'!J129="","",IF(OR('PCA - SECTI'!J129="Prorrogada",'PCA - SECTI'!J129="Em andamento"),"","Licitação Internacional conforme regras do Acordo de Empréstimo com o Bando Mundial"))</f>
        <v/>
      </c>
      <c r="G127" s="159" t="str">
        <f>IF('PCA - SECTI'!J129="","",IF(OR('PCA - SECTI'!J129="Prorrogada",'PCA - SECTI'!J129="Em andamento"),"","Descentralização de Crédito"))</f>
        <v/>
      </c>
      <c r="H127" s="159" t="str">
        <f>IF('PCA - SECTI'!J129="","",IF(OR('PCA - SECTI'!J129="Prorrogada",'PCA - SECTI'!J129="Em andamento"),"","Repasse Financeiro"))</f>
        <v/>
      </c>
    </row>
    <row r="128" spans="1:8">
      <c r="A128" s="158" t="str">
        <f>IF('PCA - SECTI'!J130="","",IF('PCA - SECTI'!J130="Prorrogada","Renovação Contratual (contrato já existente)",IF('PCA - SECTI'!J130="Em andamento","Despesa já contratada","")))</f>
        <v>Despesa já contratada</v>
      </c>
      <c r="B128" s="159" t="str">
        <f>IF('PCA - SECTI'!J130="","",IF(OR('PCA - SECTI'!J130="Prorrogada",'PCA - SECTI'!J130="Em andamento"),"","Licitação com Ata de Registro de Preços - ARP"))</f>
        <v/>
      </c>
      <c r="C128" s="159" t="str">
        <f>IF('PCA - SECTI'!J130="","",IF(OR('PCA - SECTI'!J130="Prorrogada",'PCA - SECTI'!J130="Em andamento"),"","Licitação sem Ata de Registro de Preços - ARP"))</f>
        <v/>
      </c>
      <c r="D128" s="159" t="str">
        <f>IF('PCA - SECTI'!J130="","",IF(OR('PCA - SECTI'!J130="Prorrogada",'PCA - SECTI'!J130="Em andamento"),"","Contratação Direta (Inexigibilidade ou Dispensa de licitação)"))</f>
        <v/>
      </c>
      <c r="E128" s="159" t="str">
        <f>IF('PCA - SECTI'!J130="","",IF(OR('PCA - SECTI'!J130="Prorrogada",'PCA - SECTI'!J130="Em andamento"),"","Utilização de Ata de Registro de Preços - ARP"))</f>
        <v/>
      </c>
      <c r="F128" s="159" t="str">
        <f>IF('PCA - SECTI'!J130="","",IF(OR('PCA - SECTI'!J130="Prorrogada",'PCA - SECTI'!J130="Em andamento"),"","Licitação Internacional conforme regras do Acordo de Empréstimo com o Bando Mundial"))</f>
        <v/>
      </c>
      <c r="G128" s="159" t="str">
        <f>IF('PCA - SECTI'!J130="","",IF(OR('PCA - SECTI'!J130="Prorrogada",'PCA - SECTI'!J130="Em andamento"),"","Descentralização de Crédito"))</f>
        <v/>
      </c>
      <c r="H128" s="159" t="str">
        <f>IF('PCA - SECTI'!J130="","",IF(OR('PCA - SECTI'!J130="Prorrogada",'PCA - SECTI'!J130="Em andamento"),"","Repasse Financeiro"))</f>
        <v/>
      </c>
    </row>
    <row r="129" spans="1:8">
      <c r="A129" s="158" t="str">
        <f>IF('PCA - SECTI'!J131="","",IF('PCA - SECTI'!J131="Prorrogada","Renovação Contratual (contrato já existente)",IF('PCA - SECTI'!J131="Em andamento","Despesa já contratada","")))</f>
        <v>Despesa já contratada</v>
      </c>
      <c r="B129" s="159" t="str">
        <f>IF('PCA - SECTI'!J131="","",IF(OR('PCA - SECTI'!J131="Prorrogada",'PCA - SECTI'!J131="Em andamento"),"","Licitação com Ata de Registro de Preços - ARP"))</f>
        <v/>
      </c>
      <c r="C129" s="159" t="str">
        <f>IF('PCA - SECTI'!J131="","",IF(OR('PCA - SECTI'!J131="Prorrogada",'PCA - SECTI'!J131="Em andamento"),"","Licitação sem Ata de Registro de Preços - ARP"))</f>
        <v/>
      </c>
      <c r="D129" s="159" t="str">
        <f>IF('PCA - SECTI'!J131="","",IF(OR('PCA - SECTI'!J131="Prorrogada",'PCA - SECTI'!J131="Em andamento"),"","Contratação Direta (Inexigibilidade ou Dispensa de licitação)"))</f>
        <v/>
      </c>
      <c r="E129" s="159" t="str">
        <f>IF('PCA - SECTI'!J131="","",IF(OR('PCA - SECTI'!J131="Prorrogada",'PCA - SECTI'!J131="Em andamento"),"","Utilização de Ata de Registro de Preços - ARP"))</f>
        <v/>
      </c>
      <c r="F129" s="159" t="str">
        <f>IF('PCA - SECTI'!J131="","",IF(OR('PCA - SECTI'!J131="Prorrogada",'PCA - SECTI'!J131="Em andamento"),"","Licitação Internacional conforme regras do Acordo de Empréstimo com o Bando Mundial"))</f>
        <v/>
      </c>
      <c r="G129" s="159" t="str">
        <f>IF('PCA - SECTI'!J131="","",IF(OR('PCA - SECTI'!J131="Prorrogada",'PCA - SECTI'!J131="Em andamento"),"","Descentralização de Crédito"))</f>
        <v/>
      </c>
      <c r="H129" s="159" t="str">
        <f>IF('PCA - SECTI'!J131="","",IF(OR('PCA - SECTI'!J131="Prorrogada",'PCA - SECTI'!J131="Em andamento"),"","Repasse Financeiro"))</f>
        <v/>
      </c>
    </row>
    <row r="130" spans="1:8">
      <c r="A130" s="158" t="str">
        <f>IF('PCA - SECTI'!J132="","",IF('PCA - SECTI'!J132="Prorrogada","Renovação Contratual (contrato já existente)",IF('PCA - SECTI'!J132="Em andamento","Despesa já contratada","")))</f>
        <v/>
      </c>
      <c r="B130" s="159" t="str">
        <f>IF('PCA - SECTI'!J132="","",IF(OR('PCA - SECTI'!J132="Prorrogada",'PCA - SECTI'!J132="Em andamento"),"","Licitação com Ata de Registro de Preços - ARP"))</f>
        <v>Licitação com Ata de Registro de Preços - ARP</v>
      </c>
      <c r="C130" s="159" t="str">
        <f>IF('PCA - SECTI'!J132="","",IF(OR('PCA - SECTI'!J132="Prorrogada",'PCA - SECTI'!J132="Em andamento"),"","Licitação sem Ata de Registro de Preços - ARP"))</f>
        <v>Licitação sem Ata de Registro de Preços - ARP</v>
      </c>
      <c r="D130" s="159" t="str">
        <f>IF('PCA - SECTI'!J132="","",IF(OR('PCA - SECTI'!J132="Prorrogada",'PCA - SECTI'!J132="Em andamento"),"","Contratação Direta (Inexigibilidade ou Dispensa de licitação)"))</f>
        <v>Contratação Direta (Inexigibilidade ou Dispensa de licitação)</v>
      </c>
      <c r="E130" s="159" t="str">
        <f>IF('PCA - SECTI'!J132="","",IF(OR('PCA - SECTI'!J132="Prorrogada",'PCA - SECTI'!J132="Em andamento"),"","Utilização de Ata de Registro de Preços - ARP"))</f>
        <v>Utilização de Ata de Registro de Preços - ARP</v>
      </c>
      <c r="F130" s="159" t="str">
        <f>IF('PCA - SECTI'!J132="","",IF(OR('PCA - SECTI'!J132="Prorrogada",'PCA - SECTI'!J132="Em andamento"),"","Licitação Internacional conforme regras do Acordo de Empréstimo com o Bando Mundial"))</f>
        <v>Licitação Internacional conforme regras do Acordo de Empréstimo com o Bando Mundial</v>
      </c>
      <c r="G130" s="159" t="str">
        <f>IF('PCA - SECTI'!J132="","",IF(OR('PCA - SECTI'!J132="Prorrogada",'PCA - SECTI'!J132="Em andamento"),"","Descentralização de Crédito"))</f>
        <v>Descentralização de Crédito</v>
      </c>
      <c r="H130" s="159" t="str">
        <f>IF('PCA - SECTI'!J132="","",IF(OR('PCA - SECTI'!J132="Prorrogada",'PCA - SECTI'!J132="Em andamento"),"","Repasse Financeiro"))</f>
        <v>Repasse Financeiro</v>
      </c>
    </row>
    <row r="131" spans="1:8">
      <c r="A131" s="158" t="str">
        <f>IF('PCA - SECTI'!J133="","",IF('PCA - SECTI'!J133="Prorrogada","Renovação Contratual (contrato já existente)",IF('PCA - SECTI'!J133="Em andamento","Despesa já contratada","")))</f>
        <v/>
      </c>
      <c r="B131" s="159" t="str">
        <f>IF('PCA - SECTI'!J133="","",IF(OR('PCA - SECTI'!J133="Prorrogada",'PCA - SECTI'!J133="Em andamento"),"","Licitação com Ata de Registro de Preços - ARP"))</f>
        <v>Licitação com Ata de Registro de Preços - ARP</v>
      </c>
      <c r="C131" s="159" t="str">
        <f>IF('PCA - SECTI'!J133="","",IF(OR('PCA - SECTI'!J133="Prorrogada",'PCA - SECTI'!J133="Em andamento"),"","Licitação sem Ata de Registro de Preços - ARP"))</f>
        <v>Licitação sem Ata de Registro de Preços - ARP</v>
      </c>
      <c r="D131" s="159" t="str">
        <f>IF('PCA - SECTI'!J133="","",IF(OR('PCA - SECTI'!J133="Prorrogada",'PCA - SECTI'!J133="Em andamento"),"","Contratação Direta (Inexigibilidade ou Dispensa de licitação)"))</f>
        <v>Contratação Direta (Inexigibilidade ou Dispensa de licitação)</v>
      </c>
      <c r="E131" s="159" t="str">
        <f>IF('PCA - SECTI'!J133="","",IF(OR('PCA - SECTI'!J133="Prorrogada",'PCA - SECTI'!J133="Em andamento"),"","Utilização de Ata de Registro de Preços - ARP"))</f>
        <v>Utilização de Ata de Registro de Preços - ARP</v>
      </c>
      <c r="F131" s="159" t="str">
        <f>IF('PCA - SECTI'!J133="","",IF(OR('PCA - SECTI'!J133="Prorrogada",'PCA - SECTI'!J133="Em andamento"),"","Licitação Internacional conforme regras do Acordo de Empréstimo com o Bando Mundial"))</f>
        <v>Licitação Internacional conforme regras do Acordo de Empréstimo com o Bando Mundial</v>
      </c>
      <c r="G131" s="159" t="str">
        <f>IF('PCA - SECTI'!J133="","",IF(OR('PCA - SECTI'!J133="Prorrogada",'PCA - SECTI'!J133="Em andamento"),"","Descentralização de Crédito"))</f>
        <v>Descentralização de Crédito</v>
      </c>
      <c r="H131" s="159" t="str">
        <f>IF('PCA - SECTI'!J133="","",IF(OR('PCA - SECTI'!J133="Prorrogada",'PCA - SECTI'!J133="Em andamento"),"","Repasse Financeiro"))</f>
        <v>Repasse Financeiro</v>
      </c>
    </row>
    <row r="132" spans="1:8">
      <c r="A132" s="158" t="str">
        <f>IF('PCA - SECTI'!J134="","",IF('PCA - SECTI'!J134="Prorrogada","Renovação Contratual (contrato já existente)",IF('PCA - SECTI'!J134="Em andamento","Despesa já contratada","")))</f>
        <v/>
      </c>
      <c r="B132" s="159" t="str">
        <f>IF('PCA - SECTI'!J134="","",IF(OR('PCA - SECTI'!J134="Prorrogada",'PCA - SECTI'!J134="Em andamento"),"","Licitação com Ata de Registro de Preços - ARP"))</f>
        <v>Licitação com Ata de Registro de Preços - ARP</v>
      </c>
      <c r="C132" s="159" t="str">
        <f>IF('PCA - SECTI'!J134="","",IF(OR('PCA - SECTI'!J134="Prorrogada",'PCA - SECTI'!J134="Em andamento"),"","Licitação sem Ata de Registro de Preços - ARP"))</f>
        <v>Licitação sem Ata de Registro de Preços - ARP</v>
      </c>
      <c r="D132" s="159" t="str">
        <f>IF('PCA - SECTI'!J134="","",IF(OR('PCA - SECTI'!J134="Prorrogada",'PCA - SECTI'!J134="Em andamento"),"","Contratação Direta (Inexigibilidade ou Dispensa de licitação)"))</f>
        <v>Contratação Direta (Inexigibilidade ou Dispensa de licitação)</v>
      </c>
      <c r="E132" s="159" t="str">
        <f>IF('PCA - SECTI'!J134="","",IF(OR('PCA - SECTI'!J134="Prorrogada",'PCA - SECTI'!J134="Em andamento"),"","Utilização de Ata de Registro de Preços - ARP"))</f>
        <v>Utilização de Ata de Registro de Preços - ARP</v>
      </c>
      <c r="F132" s="159" t="str">
        <f>IF('PCA - SECTI'!J134="","",IF(OR('PCA - SECTI'!J134="Prorrogada",'PCA - SECTI'!J134="Em andamento"),"","Licitação Internacional conforme regras do Acordo de Empréstimo com o Bando Mundial"))</f>
        <v>Licitação Internacional conforme regras do Acordo de Empréstimo com o Bando Mundial</v>
      </c>
      <c r="G132" s="159" t="str">
        <f>IF('PCA - SECTI'!J134="","",IF(OR('PCA - SECTI'!J134="Prorrogada",'PCA - SECTI'!J134="Em andamento"),"","Descentralização de Crédito"))</f>
        <v>Descentralização de Crédito</v>
      </c>
      <c r="H132" s="159" t="str">
        <f>IF('PCA - SECTI'!J134="","",IF(OR('PCA - SECTI'!J134="Prorrogada",'PCA - SECTI'!J134="Em andamento"),"","Repasse Financeiro"))</f>
        <v>Repasse Financeiro</v>
      </c>
    </row>
    <row r="133" spans="1:8">
      <c r="A133" s="158" t="str">
        <f>IF('PCA - SECTI'!J135="","",IF('PCA - SECTI'!J135="Prorrogada","Renovação Contratual (contrato já existente)",IF('PCA - SECTI'!J135="Em andamento","Despesa já contratada","")))</f>
        <v/>
      </c>
      <c r="B133" s="159" t="str">
        <f>IF('PCA - SECTI'!J135="","",IF(OR('PCA - SECTI'!J135="Prorrogada",'PCA - SECTI'!J135="Em andamento"),"","Licitação com Ata de Registro de Preços - ARP"))</f>
        <v>Licitação com Ata de Registro de Preços - ARP</v>
      </c>
      <c r="C133" s="159" t="str">
        <f>IF('PCA - SECTI'!J135="","",IF(OR('PCA - SECTI'!J135="Prorrogada",'PCA - SECTI'!J135="Em andamento"),"","Licitação sem Ata de Registro de Preços - ARP"))</f>
        <v>Licitação sem Ata de Registro de Preços - ARP</v>
      </c>
      <c r="D133" s="159" t="str">
        <f>IF('PCA - SECTI'!J135="","",IF(OR('PCA - SECTI'!J135="Prorrogada",'PCA - SECTI'!J135="Em andamento"),"","Contratação Direta (Inexigibilidade ou Dispensa de licitação)"))</f>
        <v>Contratação Direta (Inexigibilidade ou Dispensa de licitação)</v>
      </c>
      <c r="E133" s="159" t="str">
        <f>IF('PCA - SECTI'!J135="","",IF(OR('PCA - SECTI'!J135="Prorrogada",'PCA - SECTI'!J135="Em andamento"),"","Utilização de Ata de Registro de Preços - ARP"))</f>
        <v>Utilização de Ata de Registro de Preços - ARP</v>
      </c>
      <c r="F133" s="159" t="str">
        <f>IF('PCA - SECTI'!J135="","",IF(OR('PCA - SECTI'!J135="Prorrogada",'PCA - SECTI'!J135="Em andamento"),"","Licitação Internacional conforme regras do Acordo de Empréstimo com o Bando Mundial"))</f>
        <v>Licitação Internacional conforme regras do Acordo de Empréstimo com o Bando Mundial</v>
      </c>
      <c r="G133" s="159" t="str">
        <f>IF('PCA - SECTI'!J135="","",IF(OR('PCA - SECTI'!J135="Prorrogada",'PCA - SECTI'!J135="Em andamento"),"","Descentralização de Crédito"))</f>
        <v>Descentralização de Crédito</v>
      </c>
      <c r="H133" s="159" t="str">
        <f>IF('PCA - SECTI'!J135="","",IF(OR('PCA - SECTI'!J135="Prorrogada",'PCA - SECTI'!J135="Em andamento"),"","Repasse Financeiro"))</f>
        <v>Repasse Financeiro</v>
      </c>
    </row>
    <row r="134" spans="1:8">
      <c r="A134" s="158" t="str">
        <f>IF('PCA - SECTI'!J136="","",IF('PCA - SECTI'!J136="Prorrogada","Renovação Contratual (contrato já existente)",IF('PCA - SECTI'!J136="Em andamento","Despesa já contratada","")))</f>
        <v/>
      </c>
      <c r="B134" s="159" t="str">
        <f>IF('PCA - SECTI'!J136="","",IF(OR('PCA - SECTI'!J136="Prorrogada",'PCA - SECTI'!J136="Em andamento"),"","Licitação com Ata de Registro de Preços - ARP"))</f>
        <v>Licitação com Ata de Registro de Preços - ARP</v>
      </c>
      <c r="C134" s="159" t="str">
        <f>IF('PCA - SECTI'!J136="","",IF(OR('PCA - SECTI'!J136="Prorrogada",'PCA - SECTI'!J136="Em andamento"),"","Licitação sem Ata de Registro de Preços - ARP"))</f>
        <v>Licitação sem Ata de Registro de Preços - ARP</v>
      </c>
      <c r="D134" s="159" t="str">
        <f>IF('PCA - SECTI'!J136="","",IF(OR('PCA - SECTI'!J136="Prorrogada",'PCA - SECTI'!J136="Em andamento"),"","Contratação Direta (Inexigibilidade ou Dispensa de licitação)"))</f>
        <v>Contratação Direta (Inexigibilidade ou Dispensa de licitação)</v>
      </c>
      <c r="E134" s="159" t="str">
        <f>IF('PCA - SECTI'!J136="","",IF(OR('PCA - SECTI'!J136="Prorrogada",'PCA - SECTI'!J136="Em andamento"),"","Utilização de Ata de Registro de Preços - ARP"))</f>
        <v>Utilização de Ata de Registro de Preços - ARP</v>
      </c>
      <c r="F134" s="159" t="str">
        <f>IF('PCA - SECTI'!J136="","",IF(OR('PCA - SECTI'!J136="Prorrogada",'PCA - SECTI'!J136="Em andamento"),"","Licitação Internacional conforme regras do Acordo de Empréstimo com o Bando Mundial"))</f>
        <v>Licitação Internacional conforme regras do Acordo de Empréstimo com o Bando Mundial</v>
      </c>
      <c r="G134" s="159" t="str">
        <f>IF('PCA - SECTI'!J136="","",IF(OR('PCA - SECTI'!J136="Prorrogada",'PCA - SECTI'!J136="Em andamento"),"","Descentralização de Crédito"))</f>
        <v>Descentralização de Crédito</v>
      </c>
      <c r="H134" s="159" t="str">
        <f>IF('PCA - SECTI'!J136="","",IF(OR('PCA - SECTI'!J136="Prorrogada",'PCA - SECTI'!J136="Em andamento"),"","Repasse Financeiro"))</f>
        <v>Repasse Financeiro</v>
      </c>
    </row>
    <row r="135" spans="1:8">
      <c r="A135" s="158" t="str">
        <f>IF('PCA - SECTI'!J137="","",IF('PCA - SECTI'!J137="Prorrogada","Renovação Contratual (contrato já existente)",IF('PCA - SECTI'!J137="Em andamento","Despesa já contratada","")))</f>
        <v/>
      </c>
      <c r="B135" s="159" t="str">
        <f>IF('PCA - SECTI'!J137="","",IF(OR('PCA - SECTI'!J137="Prorrogada",'PCA - SECTI'!J137="Em andamento"),"","Licitação com Ata de Registro de Preços - ARP"))</f>
        <v>Licitação com Ata de Registro de Preços - ARP</v>
      </c>
      <c r="C135" s="159" t="str">
        <f>IF('PCA - SECTI'!J137="","",IF(OR('PCA - SECTI'!J137="Prorrogada",'PCA - SECTI'!J137="Em andamento"),"","Licitação sem Ata de Registro de Preços - ARP"))</f>
        <v>Licitação sem Ata de Registro de Preços - ARP</v>
      </c>
      <c r="D135" s="159" t="str">
        <f>IF('PCA - SECTI'!J137="","",IF(OR('PCA - SECTI'!J137="Prorrogada",'PCA - SECTI'!J137="Em andamento"),"","Contratação Direta (Inexigibilidade ou Dispensa de licitação)"))</f>
        <v>Contratação Direta (Inexigibilidade ou Dispensa de licitação)</v>
      </c>
      <c r="E135" s="159" t="str">
        <f>IF('PCA - SECTI'!J137="","",IF(OR('PCA - SECTI'!J137="Prorrogada",'PCA - SECTI'!J137="Em andamento"),"","Utilização de Ata de Registro de Preços - ARP"))</f>
        <v>Utilização de Ata de Registro de Preços - ARP</v>
      </c>
      <c r="F135" s="159" t="str">
        <f>IF('PCA - SECTI'!J137="","",IF(OR('PCA - SECTI'!J137="Prorrogada",'PCA - SECTI'!J137="Em andamento"),"","Licitação Internacional conforme regras do Acordo de Empréstimo com o Bando Mundial"))</f>
        <v>Licitação Internacional conforme regras do Acordo de Empréstimo com o Bando Mundial</v>
      </c>
      <c r="G135" s="159" t="str">
        <f>IF('PCA - SECTI'!J137="","",IF(OR('PCA - SECTI'!J137="Prorrogada",'PCA - SECTI'!J137="Em andamento"),"","Descentralização de Crédito"))</f>
        <v>Descentralização de Crédito</v>
      </c>
      <c r="H135" s="159" t="str">
        <f>IF('PCA - SECTI'!J137="","",IF(OR('PCA - SECTI'!J137="Prorrogada",'PCA - SECTI'!J137="Em andamento"),"","Repasse Financeiro"))</f>
        <v>Repasse Financeiro</v>
      </c>
    </row>
    <row r="136" spans="1:8">
      <c r="A136" s="158" t="str">
        <f>IF('PCA - SECTI'!J138="","",IF('PCA - SECTI'!J138="Prorrogada","Renovação Contratual (contrato já existente)",IF('PCA - SECTI'!J138="Em andamento","Despesa já contratada","")))</f>
        <v>Renovação Contratual (contrato já existente)</v>
      </c>
      <c r="B136" s="159" t="str">
        <f>IF('PCA - SECTI'!J138="","",IF(OR('PCA - SECTI'!J138="Prorrogada",'PCA - SECTI'!J138="Em andamento"),"","Licitação com Ata de Registro de Preços - ARP"))</f>
        <v/>
      </c>
      <c r="C136" s="159" t="str">
        <f>IF('PCA - SECTI'!J138="","",IF(OR('PCA - SECTI'!J138="Prorrogada",'PCA - SECTI'!J138="Em andamento"),"","Licitação sem Ata de Registro de Preços - ARP"))</f>
        <v/>
      </c>
      <c r="D136" s="159" t="str">
        <f>IF('PCA - SECTI'!J138="","",IF(OR('PCA - SECTI'!J138="Prorrogada",'PCA - SECTI'!J138="Em andamento"),"","Contratação Direta (Inexigibilidade ou Dispensa de licitação)"))</f>
        <v/>
      </c>
      <c r="E136" s="159" t="str">
        <f>IF('PCA - SECTI'!J138="","",IF(OR('PCA - SECTI'!J138="Prorrogada",'PCA - SECTI'!J138="Em andamento"),"","Utilização de Ata de Registro de Preços - ARP"))</f>
        <v/>
      </c>
      <c r="F136" s="159" t="str">
        <f>IF('PCA - SECTI'!J138="","",IF(OR('PCA - SECTI'!J138="Prorrogada",'PCA - SECTI'!J138="Em andamento"),"","Licitação Internacional conforme regras do Acordo de Empréstimo com o Bando Mundial"))</f>
        <v/>
      </c>
      <c r="G136" s="159" t="str">
        <f>IF('PCA - SECTI'!J138="","",IF(OR('PCA - SECTI'!J138="Prorrogada",'PCA - SECTI'!J138="Em andamento"),"","Descentralização de Crédito"))</f>
        <v/>
      </c>
      <c r="H136" s="159" t="str">
        <f>IF('PCA - SECTI'!J138="","",IF(OR('PCA - SECTI'!J138="Prorrogada",'PCA - SECTI'!J138="Em andamento"),"","Repasse Financeiro"))</f>
        <v/>
      </c>
    </row>
    <row r="137" spans="1:8">
      <c r="A137" s="158" t="str">
        <f>IF('PCA - SECTI'!J139="","",IF('PCA - SECTI'!J139="Prorrogada","Renovação Contratual (contrato já existente)",IF('PCA - SECTI'!J139="Em andamento","Despesa já contratada","")))</f>
        <v>Renovação Contratual (contrato já existente)</v>
      </c>
      <c r="B137" s="159" t="str">
        <f>IF('PCA - SECTI'!J139="","",IF(OR('PCA - SECTI'!J139="Prorrogada",'PCA - SECTI'!J139="Em andamento"),"","Licitação com Ata de Registro de Preços - ARP"))</f>
        <v/>
      </c>
      <c r="C137" s="159" t="str">
        <f>IF('PCA - SECTI'!J139="","",IF(OR('PCA - SECTI'!J139="Prorrogada",'PCA - SECTI'!J139="Em andamento"),"","Licitação sem Ata de Registro de Preços - ARP"))</f>
        <v/>
      </c>
      <c r="D137" s="159" t="str">
        <f>IF('PCA - SECTI'!J139="","",IF(OR('PCA - SECTI'!J139="Prorrogada",'PCA - SECTI'!J139="Em andamento"),"","Contratação Direta (Inexigibilidade ou Dispensa de licitação)"))</f>
        <v/>
      </c>
      <c r="E137" s="159" t="str">
        <f>IF('PCA - SECTI'!J139="","",IF(OR('PCA - SECTI'!J139="Prorrogada",'PCA - SECTI'!J139="Em andamento"),"","Utilização de Ata de Registro de Preços - ARP"))</f>
        <v/>
      </c>
      <c r="F137" s="159" t="str">
        <f>IF('PCA - SECTI'!J139="","",IF(OR('PCA - SECTI'!J139="Prorrogada",'PCA - SECTI'!J139="Em andamento"),"","Licitação Internacional conforme regras do Acordo de Empréstimo com o Bando Mundial"))</f>
        <v/>
      </c>
      <c r="G137" s="159" t="str">
        <f>IF('PCA - SECTI'!J139="","",IF(OR('PCA - SECTI'!J139="Prorrogada",'PCA - SECTI'!J139="Em andamento"),"","Descentralização de Crédito"))</f>
        <v/>
      </c>
      <c r="H137" s="159" t="str">
        <f>IF('PCA - SECTI'!J139="","",IF(OR('PCA - SECTI'!J139="Prorrogada",'PCA - SECTI'!J139="Em andamento"),"","Repasse Financeiro"))</f>
        <v/>
      </c>
    </row>
    <row r="138" spans="1:8">
      <c r="A138" s="158" t="str">
        <f>IF('PCA - SECTI'!J140="","",IF('PCA - SECTI'!J140="Prorrogada","Renovação Contratual (contrato já existente)",IF('PCA - SECTI'!J140="Em andamento","Despesa já contratada","")))</f>
        <v>Renovação Contratual (contrato já existente)</v>
      </c>
      <c r="B138" s="159" t="str">
        <f>IF('PCA - SECTI'!J140="","",IF(OR('PCA - SECTI'!J140="Prorrogada",'PCA - SECTI'!J140="Em andamento"),"","Licitação com Ata de Registro de Preços - ARP"))</f>
        <v/>
      </c>
      <c r="C138" s="159" t="str">
        <f>IF('PCA - SECTI'!J140="","",IF(OR('PCA - SECTI'!J140="Prorrogada",'PCA - SECTI'!J140="Em andamento"),"","Licitação sem Ata de Registro de Preços - ARP"))</f>
        <v/>
      </c>
      <c r="D138" s="159" t="str">
        <f>IF('PCA - SECTI'!J140="","",IF(OR('PCA - SECTI'!J140="Prorrogada",'PCA - SECTI'!J140="Em andamento"),"","Contratação Direta (Inexigibilidade ou Dispensa de licitação)"))</f>
        <v/>
      </c>
      <c r="E138" s="159" t="str">
        <f>IF('PCA - SECTI'!J140="","",IF(OR('PCA - SECTI'!J140="Prorrogada",'PCA - SECTI'!J140="Em andamento"),"","Utilização de Ata de Registro de Preços - ARP"))</f>
        <v/>
      </c>
      <c r="F138" s="159" t="str">
        <f>IF('PCA - SECTI'!J140="","",IF(OR('PCA - SECTI'!J140="Prorrogada",'PCA - SECTI'!J140="Em andamento"),"","Licitação Internacional conforme regras do Acordo de Empréstimo com o Bando Mundial"))</f>
        <v/>
      </c>
      <c r="G138" s="159" t="str">
        <f>IF('PCA - SECTI'!J140="","",IF(OR('PCA - SECTI'!J140="Prorrogada",'PCA - SECTI'!J140="Em andamento"),"","Descentralização de Crédito"))</f>
        <v/>
      </c>
      <c r="H138" s="159" t="str">
        <f>IF('PCA - SECTI'!J140="","",IF(OR('PCA - SECTI'!J140="Prorrogada",'PCA - SECTI'!J140="Em andamento"),"","Repasse Financeiro"))</f>
        <v/>
      </c>
    </row>
    <row r="139" spans="1:8">
      <c r="A139" s="158" t="str">
        <f>IF('PCA - SECTI'!J141="","",IF('PCA - SECTI'!J141="Prorrogada","Renovação Contratual (contrato já existente)",IF('PCA - SECTI'!J141="Em andamento","Despesa já contratada","")))</f>
        <v/>
      </c>
      <c r="B139" s="159" t="str">
        <f>IF('PCA - SECTI'!J141="","",IF(OR('PCA - SECTI'!J141="Prorrogada",'PCA - SECTI'!J141="Em andamento"),"","Licitação com Ata de Registro de Preços - ARP"))</f>
        <v>Licitação com Ata de Registro de Preços - ARP</v>
      </c>
      <c r="C139" s="159" t="str">
        <f>IF('PCA - SECTI'!J141="","",IF(OR('PCA - SECTI'!J141="Prorrogada",'PCA - SECTI'!J141="Em andamento"),"","Licitação sem Ata de Registro de Preços - ARP"))</f>
        <v>Licitação sem Ata de Registro de Preços - ARP</v>
      </c>
      <c r="D139" s="159" t="str">
        <f>IF('PCA - SECTI'!J141="","",IF(OR('PCA - SECTI'!J141="Prorrogada",'PCA - SECTI'!J141="Em andamento"),"","Contratação Direta (Inexigibilidade ou Dispensa de licitação)"))</f>
        <v>Contratação Direta (Inexigibilidade ou Dispensa de licitação)</v>
      </c>
      <c r="E139" s="159" t="str">
        <f>IF('PCA - SECTI'!J141="","",IF(OR('PCA - SECTI'!J141="Prorrogada",'PCA - SECTI'!J141="Em andamento"),"","Utilização de Ata de Registro de Preços - ARP"))</f>
        <v>Utilização de Ata de Registro de Preços - ARP</v>
      </c>
      <c r="F139" s="159" t="str">
        <f>IF('PCA - SECTI'!J141="","",IF(OR('PCA - SECTI'!J141="Prorrogada",'PCA - SECTI'!J141="Em andamento"),"","Licitação Internacional conforme regras do Acordo de Empréstimo com o Bando Mundial"))</f>
        <v>Licitação Internacional conforme regras do Acordo de Empréstimo com o Bando Mundial</v>
      </c>
      <c r="G139" s="159" t="str">
        <f>IF('PCA - SECTI'!J141="","",IF(OR('PCA - SECTI'!J141="Prorrogada",'PCA - SECTI'!J141="Em andamento"),"","Descentralização de Crédito"))</f>
        <v>Descentralização de Crédito</v>
      </c>
      <c r="H139" s="159" t="str">
        <f>IF('PCA - SECTI'!J141="","",IF(OR('PCA - SECTI'!J141="Prorrogada",'PCA - SECTI'!J141="Em andamento"),"","Repasse Financeiro"))</f>
        <v>Repasse Financeiro</v>
      </c>
    </row>
    <row r="140" spans="1:8">
      <c r="A140" s="158" t="str">
        <f>IF('PCA - SECTI'!J142="","",IF('PCA - SECTI'!J142="Prorrogada","Renovação Contratual (contrato já existente)",IF('PCA - SECTI'!J142="Em andamento","Despesa já contratada","")))</f>
        <v>Despesa já contratada</v>
      </c>
      <c r="B140" s="159" t="str">
        <f>IF('PCA - SECTI'!J142="","",IF(OR('PCA - SECTI'!J142="Prorrogada",'PCA - SECTI'!J142="Em andamento"),"","Licitação com Ata de Registro de Preços - ARP"))</f>
        <v/>
      </c>
      <c r="C140" s="159" t="str">
        <f>IF('PCA - SECTI'!J142="","",IF(OR('PCA - SECTI'!J142="Prorrogada",'PCA - SECTI'!J142="Em andamento"),"","Licitação sem Ata de Registro de Preços - ARP"))</f>
        <v/>
      </c>
      <c r="D140" s="159" t="str">
        <f>IF('PCA - SECTI'!J142="","",IF(OR('PCA - SECTI'!J142="Prorrogada",'PCA - SECTI'!J142="Em andamento"),"","Contratação Direta (Inexigibilidade ou Dispensa de licitação)"))</f>
        <v/>
      </c>
      <c r="E140" s="159" t="str">
        <f>IF('PCA - SECTI'!J142="","",IF(OR('PCA - SECTI'!J142="Prorrogada",'PCA - SECTI'!J142="Em andamento"),"","Utilização de Ata de Registro de Preços - ARP"))</f>
        <v/>
      </c>
      <c r="F140" s="159" t="str">
        <f>IF('PCA - SECTI'!J142="","",IF(OR('PCA - SECTI'!J142="Prorrogada",'PCA - SECTI'!J142="Em andamento"),"","Licitação Internacional conforme regras do Acordo de Empréstimo com o Bando Mundial"))</f>
        <v/>
      </c>
      <c r="G140" s="159" t="str">
        <f>IF('PCA - SECTI'!J142="","",IF(OR('PCA - SECTI'!J142="Prorrogada",'PCA - SECTI'!J142="Em andamento"),"","Descentralização de Crédito"))</f>
        <v/>
      </c>
      <c r="H140" s="159" t="str">
        <f>IF('PCA - SECTI'!J142="","",IF(OR('PCA - SECTI'!J142="Prorrogada",'PCA - SECTI'!J142="Em andamento"),"","Repasse Financeiro"))</f>
        <v/>
      </c>
    </row>
    <row r="141" spans="1:8">
      <c r="A141" s="158" t="str">
        <f>IF('PCA - SECTI'!J143="","",IF('PCA - SECTI'!J143="Prorrogada","Renovação Contratual (contrato já existente)",IF('PCA - SECTI'!J143="Em andamento","Despesa já contratada","")))</f>
        <v>Renovação Contratual (contrato já existente)</v>
      </c>
      <c r="B141" s="159" t="str">
        <f>IF('PCA - SECTI'!J143="","",IF(OR('PCA - SECTI'!J143="Prorrogada",'PCA - SECTI'!J143="Em andamento"),"","Licitação com Ata de Registro de Preços - ARP"))</f>
        <v/>
      </c>
      <c r="C141" s="159" t="str">
        <f>IF('PCA - SECTI'!J143="","",IF(OR('PCA - SECTI'!J143="Prorrogada",'PCA - SECTI'!J143="Em andamento"),"","Licitação sem Ata de Registro de Preços - ARP"))</f>
        <v/>
      </c>
      <c r="D141" s="159" t="str">
        <f>IF('PCA - SECTI'!J143="","",IF(OR('PCA - SECTI'!J143="Prorrogada",'PCA - SECTI'!J143="Em andamento"),"","Contratação Direta (Inexigibilidade ou Dispensa de licitação)"))</f>
        <v/>
      </c>
      <c r="E141" s="159" t="str">
        <f>IF('PCA - SECTI'!J143="","",IF(OR('PCA - SECTI'!J143="Prorrogada",'PCA - SECTI'!J143="Em andamento"),"","Utilização de Ata de Registro de Preços - ARP"))</f>
        <v/>
      </c>
      <c r="F141" s="159" t="str">
        <f>IF('PCA - SECTI'!J143="","",IF(OR('PCA - SECTI'!J143="Prorrogada",'PCA - SECTI'!J143="Em andamento"),"","Licitação Internacional conforme regras do Acordo de Empréstimo com o Bando Mundial"))</f>
        <v/>
      </c>
      <c r="G141" s="159" t="str">
        <f>IF('PCA - SECTI'!J143="","",IF(OR('PCA - SECTI'!J143="Prorrogada",'PCA - SECTI'!J143="Em andamento"),"","Descentralização de Crédito"))</f>
        <v/>
      </c>
      <c r="H141" s="159" t="str">
        <f>IF('PCA - SECTI'!J143="","",IF(OR('PCA - SECTI'!J143="Prorrogada",'PCA - SECTI'!J143="Em andamento"),"","Repasse Financeiro"))</f>
        <v/>
      </c>
    </row>
    <row r="142" spans="1:8">
      <c r="A142" s="158" t="str">
        <f>IF('PCA - SECTI'!J144="","",IF('PCA - SECTI'!J144="Prorrogada","Renovação Contratual (contrato já existente)",IF('PCA - SECTI'!J144="Em andamento","Despesa já contratada","")))</f>
        <v/>
      </c>
      <c r="B142" s="159" t="str">
        <f>IF('PCA - SECTI'!J144="","",IF(OR('PCA - SECTI'!J144="Prorrogada",'PCA - SECTI'!J144="Em andamento"),"","Licitação com Ata de Registro de Preços - ARP"))</f>
        <v>Licitação com Ata de Registro de Preços - ARP</v>
      </c>
      <c r="C142" s="159" t="str">
        <f>IF('PCA - SECTI'!J144="","",IF(OR('PCA - SECTI'!J144="Prorrogada",'PCA - SECTI'!J144="Em andamento"),"","Licitação sem Ata de Registro de Preços - ARP"))</f>
        <v>Licitação sem Ata de Registro de Preços - ARP</v>
      </c>
      <c r="D142" s="159" t="str">
        <f>IF('PCA - SECTI'!J144="","",IF(OR('PCA - SECTI'!J144="Prorrogada",'PCA - SECTI'!J144="Em andamento"),"","Contratação Direta (Inexigibilidade ou Dispensa de licitação)"))</f>
        <v>Contratação Direta (Inexigibilidade ou Dispensa de licitação)</v>
      </c>
      <c r="E142" s="159" t="str">
        <f>IF('PCA - SECTI'!J144="","",IF(OR('PCA - SECTI'!J144="Prorrogada",'PCA - SECTI'!J144="Em andamento"),"","Utilização de Ata de Registro de Preços - ARP"))</f>
        <v>Utilização de Ata de Registro de Preços - ARP</v>
      </c>
      <c r="F142" s="159" t="str">
        <f>IF('PCA - SECTI'!J144="","",IF(OR('PCA - SECTI'!J144="Prorrogada",'PCA - SECTI'!J144="Em andamento"),"","Licitação Internacional conforme regras do Acordo de Empréstimo com o Bando Mundial"))</f>
        <v>Licitação Internacional conforme regras do Acordo de Empréstimo com o Bando Mundial</v>
      </c>
      <c r="G142" s="159" t="str">
        <f>IF('PCA - SECTI'!J144="","",IF(OR('PCA - SECTI'!J144="Prorrogada",'PCA - SECTI'!J144="Em andamento"),"","Descentralização de Crédito"))</f>
        <v>Descentralização de Crédito</v>
      </c>
      <c r="H142" s="159" t="str">
        <f>IF('PCA - SECTI'!J144="","",IF(OR('PCA - SECTI'!J144="Prorrogada",'PCA - SECTI'!J144="Em andamento"),"","Repasse Financeiro"))</f>
        <v>Repasse Financeiro</v>
      </c>
    </row>
    <row r="143" spans="1:8">
      <c r="A143" s="158" t="str">
        <f>IF('PCA - SECTI'!J145="","",IF('PCA - SECTI'!J145="Prorrogada","Renovação Contratual (contrato já existente)",IF('PCA - SECTI'!J145="Em andamento","Despesa já contratada","")))</f>
        <v>Despesa já contratada</v>
      </c>
      <c r="B143" s="159" t="str">
        <f>IF('PCA - SECTI'!J145="","",IF(OR('PCA - SECTI'!J145="Prorrogada",'PCA - SECTI'!J145="Em andamento"),"","Licitação com Ata de Registro de Preços - ARP"))</f>
        <v/>
      </c>
      <c r="C143" s="159" t="str">
        <f>IF('PCA - SECTI'!J145="","",IF(OR('PCA - SECTI'!J145="Prorrogada",'PCA - SECTI'!J145="Em andamento"),"","Licitação sem Ata de Registro de Preços - ARP"))</f>
        <v/>
      </c>
      <c r="D143" s="159" t="str">
        <f>IF('PCA - SECTI'!J145="","",IF(OR('PCA - SECTI'!J145="Prorrogada",'PCA - SECTI'!J145="Em andamento"),"","Contratação Direta (Inexigibilidade ou Dispensa de licitação)"))</f>
        <v/>
      </c>
      <c r="E143" s="159" t="str">
        <f>IF('PCA - SECTI'!J145="","",IF(OR('PCA - SECTI'!J145="Prorrogada",'PCA - SECTI'!J145="Em andamento"),"","Utilização de Ata de Registro de Preços - ARP"))</f>
        <v/>
      </c>
      <c r="F143" s="159" t="str">
        <f>IF('PCA - SECTI'!J145="","",IF(OR('PCA - SECTI'!J145="Prorrogada",'PCA - SECTI'!J145="Em andamento"),"","Licitação Internacional conforme regras do Acordo de Empréstimo com o Bando Mundial"))</f>
        <v/>
      </c>
      <c r="G143" s="159" t="str">
        <f>IF('PCA - SECTI'!J145="","",IF(OR('PCA - SECTI'!J145="Prorrogada",'PCA - SECTI'!J145="Em andamento"),"","Descentralização de Crédito"))</f>
        <v/>
      </c>
      <c r="H143" s="159" t="str">
        <f>IF('PCA - SECTI'!J145="","",IF(OR('PCA - SECTI'!J145="Prorrogada",'PCA - SECTI'!J145="Em andamento"),"","Repasse Financeiro"))</f>
        <v/>
      </c>
    </row>
    <row r="144" spans="1:8">
      <c r="A144" s="158" t="str">
        <f>IF('PCA - SECTI'!J146="","",IF('PCA - SECTI'!J146="Prorrogada","Renovação Contratual (contrato já existente)",IF('PCA - SECTI'!J146="Em andamento","Despesa já contratada","")))</f>
        <v/>
      </c>
      <c r="B144" s="159" t="str">
        <f>IF('PCA - SECTI'!J146="","",IF(OR('PCA - SECTI'!J146="Prorrogada",'PCA - SECTI'!J146="Em andamento"),"","Licitação com Ata de Registro de Preços - ARP"))</f>
        <v>Licitação com Ata de Registro de Preços - ARP</v>
      </c>
      <c r="C144" s="159" t="str">
        <f>IF('PCA - SECTI'!J146="","",IF(OR('PCA - SECTI'!J146="Prorrogada",'PCA - SECTI'!J146="Em andamento"),"","Licitação sem Ata de Registro de Preços - ARP"))</f>
        <v>Licitação sem Ata de Registro de Preços - ARP</v>
      </c>
      <c r="D144" s="159" t="str">
        <f>IF('PCA - SECTI'!J146="","",IF(OR('PCA - SECTI'!J146="Prorrogada",'PCA - SECTI'!J146="Em andamento"),"","Contratação Direta (Inexigibilidade ou Dispensa de licitação)"))</f>
        <v>Contratação Direta (Inexigibilidade ou Dispensa de licitação)</v>
      </c>
      <c r="E144" s="159" t="str">
        <f>IF('PCA - SECTI'!J146="","",IF(OR('PCA - SECTI'!J146="Prorrogada",'PCA - SECTI'!J146="Em andamento"),"","Utilização de Ata de Registro de Preços - ARP"))</f>
        <v>Utilização de Ata de Registro de Preços - ARP</v>
      </c>
      <c r="F144" s="159" t="str">
        <f>IF('PCA - SECTI'!J146="","",IF(OR('PCA - SECTI'!J146="Prorrogada",'PCA - SECTI'!J146="Em andamento"),"","Licitação Internacional conforme regras do Acordo de Empréstimo com o Bando Mundial"))</f>
        <v>Licitação Internacional conforme regras do Acordo de Empréstimo com o Bando Mundial</v>
      </c>
      <c r="G144" s="159" t="str">
        <f>IF('PCA - SECTI'!J146="","",IF(OR('PCA - SECTI'!J146="Prorrogada",'PCA - SECTI'!J146="Em andamento"),"","Descentralização de Crédito"))</f>
        <v>Descentralização de Crédito</v>
      </c>
      <c r="H144" s="159" t="str">
        <f>IF('PCA - SECTI'!J146="","",IF(OR('PCA - SECTI'!J146="Prorrogada",'PCA - SECTI'!J146="Em andamento"),"","Repasse Financeiro"))</f>
        <v>Repasse Financeiro</v>
      </c>
    </row>
    <row r="145" spans="1:8">
      <c r="A145" s="158" t="str">
        <f>IF('PCA - SECTI'!J147="","",IF('PCA - SECTI'!J147="Prorrogada","Renovação Contratual (contrato já existente)",IF('PCA - SECTI'!J147="Em andamento","Despesa já contratada","")))</f>
        <v/>
      </c>
      <c r="B145" s="159" t="str">
        <f>IF('PCA - SECTI'!J147="","",IF(OR('PCA - SECTI'!J147="Prorrogada",'PCA - SECTI'!J147="Em andamento"),"","Licitação com Ata de Registro de Preços - ARP"))</f>
        <v>Licitação com Ata de Registro de Preços - ARP</v>
      </c>
      <c r="C145" s="159" t="str">
        <f>IF('PCA - SECTI'!J147="","",IF(OR('PCA - SECTI'!J147="Prorrogada",'PCA - SECTI'!J147="Em andamento"),"","Licitação sem Ata de Registro de Preços - ARP"))</f>
        <v>Licitação sem Ata de Registro de Preços - ARP</v>
      </c>
      <c r="D145" s="159" t="str">
        <f>IF('PCA - SECTI'!J147="","",IF(OR('PCA - SECTI'!J147="Prorrogada",'PCA - SECTI'!J147="Em andamento"),"","Contratação Direta (Inexigibilidade ou Dispensa de licitação)"))</f>
        <v>Contratação Direta (Inexigibilidade ou Dispensa de licitação)</v>
      </c>
      <c r="E145" s="159" t="str">
        <f>IF('PCA - SECTI'!J147="","",IF(OR('PCA - SECTI'!J147="Prorrogada",'PCA - SECTI'!J147="Em andamento"),"","Utilização de Ata de Registro de Preços - ARP"))</f>
        <v>Utilização de Ata de Registro de Preços - ARP</v>
      </c>
      <c r="F145" s="159" t="str">
        <f>IF('PCA - SECTI'!J147="","",IF(OR('PCA - SECTI'!J147="Prorrogada",'PCA - SECTI'!J147="Em andamento"),"","Licitação Internacional conforme regras do Acordo de Empréstimo com o Bando Mundial"))</f>
        <v>Licitação Internacional conforme regras do Acordo de Empréstimo com o Bando Mundial</v>
      </c>
      <c r="G145" s="159" t="str">
        <f>IF('PCA - SECTI'!J147="","",IF(OR('PCA - SECTI'!J147="Prorrogada",'PCA - SECTI'!J147="Em andamento"),"","Descentralização de Crédito"))</f>
        <v>Descentralização de Crédito</v>
      </c>
      <c r="H145" s="159" t="str">
        <f>IF('PCA - SECTI'!J147="","",IF(OR('PCA - SECTI'!J147="Prorrogada",'PCA - SECTI'!J147="Em andamento"),"","Repasse Financeiro"))</f>
        <v>Repasse Financeiro</v>
      </c>
    </row>
    <row r="146" spans="1:8">
      <c r="A146" s="158" t="str">
        <f>IF('PCA - SECTI'!J148="","",IF('PCA - SECTI'!J148="Prorrogada","Renovação Contratual (contrato já existente)",IF('PCA - SECTI'!J148="Em andamento","Despesa já contratada","")))</f>
        <v/>
      </c>
      <c r="B146" s="159" t="str">
        <f>IF('PCA - SECTI'!J148="","",IF(OR('PCA - SECTI'!J148="Prorrogada",'PCA - SECTI'!J148="Em andamento"),"","Licitação com Ata de Registro de Preços - ARP"))</f>
        <v>Licitação com Ata de Registro de Preços - ARP</v>
      </c>
      <c r="C146" s="159" t="str">
        <f>IF('PCA - SECTI'!J148="","",IF(OR('PCA - SECTI'!J148="Prorrogada",'PCA - SECTI'!J148="Em andamento"),"","Licitação sem Ata de Registro de Preços - ARP"))</f>
        <v>Licitação sem Ata de Registro de Preços - ARP</v>
      </c>
      <c r="D146" s="159" t="str">
        <f>IF('PCA - SECTI'!J148="","",IF(OR('PCA - SECTI'!J148="Prorrogada",'PCA - SECTI'!J148="Em andamento"),"","Contratação Direta (Inexigibilidade ou Dispensa de licitação)"))</f>
        <v>Contratação Direta (Inexigibilidade ou Dispensa de licitação)</v>
      </c>
      <c r="E146" s="159" t="str">
        <f>IF('PCA - SECTI'!J148="","",IF(OR('PCA - SECTI'!J148="Prorrogada",'PCA - SECTI'!J148="Em andamento"),"","Utilização de Ata de Registro de Preços - ARP"))</f>
        <v>Utilização de Ata de Registro de Preços - ARP</v>
      </c>
      <c r="F146" s="159" t="str">
        <f>IF('PCA - SECTI'!J148="","",IF(OR('PCA - SECTI'!J148="Prorrogada",'PCA - SECTI'!J148="Em andamento"),"","Licitação Internacional conforme regras do Acordo de Empréstimo com o Bando Mundial"))</f>
        <v>Licitação Internacional conforme regras do Acordo de Empréstimo com o Bando Mundial</v>
      </c>
      <c r="G146" s="159" t="str">
        <f>IF('PCA - SECTI'!J148="","",IF(OR('PCA - SECTI'!J148="Prorrogada",'PCA - SECTI'!J148="Em andamento"),"","Descentralização de Crédito"))</f>
        <v>Descentralização de Crédito</v>
      </c>
      <c r="H146" s="159" t="str">
        <f>IF('PCA - SECTI'!J148="","",IF(OR('PCA - SECTI'!J148="Prorrogada",'PCA - SECTI'!J148="Em andamento"),"","Repasse Financeiro"))</f>
        <v>Repasse Financeiro</v>
      </c>
    </row>
    <row r="147" spans="1:8">
      <c r="A147" s="158" t="str">
        <f>IF('PCA - SECTI'!J149="","",IF('PCA - SECTI'!J149="Prorrogada","Renovação Contratual (contrato já existente)",IF('PCA - SECTI'!J149="Em andamento","Despesa já contratada","")))</f>
        <v/>
      </c>
      <c r="B147" s="159" t="str">
        <f>IF('PCA - SECTI'!J149="","",IF(OR('PCA - SECTI'!J149="Prorrogada",'PCA - SECTI'!J149="Em andamento"),"","Licitação com Ata de Registro de Preços - ARP"))</f>
        <v>Licitação com Ata de Registro de Preços - ARP</v>
      </c>
      <c r="C147" s="159" t="str">
        <f>IF('PCA - SECTI'!J149="","",IF(OR('PCA - SECTI'!J149="Prorrogada",'PCA - SECTI'!J149="Em andamento"),"","Licitação sem Ata de Registro de Preços - ARP"))</f>
        <v>Licitação sem Ata de Registro de Preços - ARP</v>
      </c>
      <c r="D147" s="159" t="str">
        <f>IF('PCA - SECTI'!J149="","",IF(OR('PCA - SECTI'!J149="Prorrogada",'PCA - SECTI'!J149="Em andamento"),"","Contratação Direta (Inexigibilidade ou Dispensa de licitação)"))</f>
        <v>Contratação Direta (Inexigibilidade ou Dispensa de licitação)</v>
      </c>
      <c r="E147" s="159" t="str">
        <f>IF('PCA - SECTI'!J149="","",IF(OR('PCA - SECTI'!J149="Prorrogada",'PCA - SECTI'!J149="Em andamento"),"","Utilização de Ata de Registro de Preços - ARP"))</f>
        <v>Utilização de Ata de Registro de Preços - ARP</v>
      </c>
      <c r="F147" s="159" t="str">
        <f>IF('PCA - SECTI'!J149="","",IF(OR('PCA - SECTI'!J149="Prorrogada",'PCA - SECTI'!J149="Em andamento"),"","Licitação Internacional conforme regras do Acordo de Empréstimo com o Bando Mundial"))</f>
        <v>Licitação Internacional conforme regras do Acordo de Empréstimo com o Bando Mundial</v>
      </c>
      <c r="G147" s="159" t="str">
        <f>IF('PCA - SECTI'!J149="","",IF(OR('PCA - SECTI'!J149="Prorrogada",'PCA - SECTI'!J149="Em andamento"),"","Descentralização de Crédito"))</f>
        <v>Descentralização de Crédito</v>
      </c>
      <c r="H147" s="159" t="str">
        <f>IF('PCA - SECTI'!J149="","",IF(OR('PCA - SECTI'!J149="Prorrogada",'PCA - SECTI'!J149="Em andamento"),"","Repasse Financeiro"))</f>
        <v>Repasse Financeiro</v>
      </c>
    </row>
    <row r="148" spans="1:8">
      <c r="A148" s="158" t="str">
        <f>IF('PCA - SECTI'!J150="","",IF('PCA - SECTI'!J150="Prorrogada","Renovação Contratual (contrato já existente)",IF('PCA - SECTI'!J150="Em andamento","Despesa já contratada","")))</f>
        <v>Despesa já contratada</v>
      </c>
      <c r="B148" s="159" t="str">
        <f>IF('PCA - SECTI'!J150="","",IF(OR('PCA - SECTI'!J150="Prorrogada",'PCA - SECTI'!J150="Em andamento"),"","Licitação com Ata de Registro de Preços - ARP"))</f>
        <v/>
      </c>
      <c r="C148" s="159" t="str">
        <f>IF('PCA - SECTI'!J150="","",IF(OR('PCA - SECTI'!J150="Prorrogada",'PCA - SECTI'!J150="Em andamento"),"","Licitação sem Ata de Registro de Preços - ARP"))</f>
        <v/>
      </c>
      <c r="D148" s="159" t="str">
        <f>IF('PCA - SECTI'!J150="","",IF(OR('PCA - SECTI'!J150="Prorrogada",'PCA - SECTI'!J150="Em andamento"),"","Contratação Direta (Inexigibilidade ou Dispensa de licitação)"))</f>
        <v/>
      </c>
      <c r="E148" s="159" t="str">
        <f>IF('PCA - SECTI'!J150="","",IF(OR('PCA - SECTI'!J150="Prorrogada",'PCA - SECTI'!J150="Em andamento"),"","Utilização de Ata de Registro de Preços - ARP"))</f>
        <v/>
      </c>
      <c r="F148" s="159" t="str">
        <f>IF('PCA - SECTI'!J150="","",IF(OR('PCA - SECTI'!J150="Prorrogada",'PCA - SECTI'!J150="Em andamento"),"","Licitação Internacional conforme regras do Acordo de Empréstimo com o Bando Mundial"))</f>
        <v/>
      </c>
      <c r="G148" s="159" t="str">
        <f>IF('PCA - SECTI'!J150="","",IF(OR('PCA - SECTI'!J150="Prorrogada",'PCA - SECTI'!J150="Em andamento"),"","Descentralização de Crédito"))</f>
        <v/>
      </c>
      <c r="H148" s="159" t="str">
        <f>IF('PCA - SECTI'!J150="","",IF(OR('PCA - SECTI'!J150="Prorrogada",'PCA - SECTI'!J150="Em andamento"),"","Repasse Financeiro"))</f>
        <v/>
      </c>
    </row>
    <row r="149" spans="1:8">
      <c r="A149" s="158" t="str">
        <f>IF('PCA - SECTI'!J151="","",IF('PCA - SECTI'!J151="Prorrogada","Renovação Contratual (contrato já existente)",IF('PCA - SECTI'!J151="Em andamento","Despesa já contratada","")))</f>
        <v/>
      </c>
      <c r="B149" s="159" t="str">
        <f>IF('PCA - SECTI'!J151="","",IF(OR('PCA - SECTI'!J151="Prorrogada",'PCA - SECTI'!J151="Em andamento"),"","Licitação com Ata de Registro de Preços - ARP"))</f>
        <v>Licitação com Ata de Registro de Preços - ARP</v>
      </c>
      <c r="C149" s="159" t="str">
        <f>IF('PCA - SECTI'!J151="","",IF(OR('PCA - SECTI'!J151="Prorrogada",'PCA - SECTI'!J151="Em andamento"),"","Licitação sem Ata de Registro de Preços - ARP"))</f>
        <v>Licitação sem Ata de Registro de Preços - ARP</v>
      </c>
      <c r="D149" s="159" t="str">
        <f>IF('PCA - SECTI'!J151="","",IF(OR('PCA - SECTI'!J151="Prorrogada",'PCA - SECTI'!J151="Em andamento"),"","Contratação Direta (Inexigibilidade ou Dispensa de licitação)"))</f>
        <v>Contratação Direta (Inexigibilidade ou Dispensa de licitação)</v>
      </c>
      <c r="E149" s="159" t="str">
        <f>IF('PCA - SECTI'!J151="","",IF(OR('PCA - SECTI'!J151="Prorrogada",'PCA - SECTI'!J151="Em andamento"),"","Utilização de Ata de Registro de Preços - ARP"))</f>
        <v>Utilização de Ata de Registro de Preços - ARP</v>
      </c>
      <c r="F149" s="159" t="str">
        <f>IF('PCA - SECTI'!J151="","",IF(OR('PCA - SECTI'!J151="Prorrogada",'PCA - SECTI'!J151="Em andamento"),"","Licitação Internacional conforme regras do Acordo de Empréstimo com o Bando Mundial"))</f>
        <v>Licitação Internacional conforme regras do Acordo de Empréstimo com o Bando Mundial</v>
      </c>
      <c r="G149" s="159" t="str">
        <f>IF('PCA - SECTI'!J151="","",IF(OR('PCA - SECTI'!J151="Prorrogada",'PCA - SECTI'!J151="Em andamento"),"","Descentralização de Crédito"))</f>
        <v>Descentralização de Crédito</v>
      </c>
      <c r="H149" s="159" t="str">
        <f>IF('PCA - SECTI'!J151="","",IF(OR('PCA - SECTI'!J151="Prorrogada",'PCA - SECTI'!J151="Em andamento"),"","Repasse Financeiro"))</f>
        <v>Repasse Financeiro</v>
      </c>
    </row>
    <row r="150" spans="1:8">
      <c r="A150" s="158" t="str">
        <f>IF('PCA - SECTI'!J152="","",IF('PCA - SECTI'!J152="Prorrogada","Renovação Contratual (contrato já existente)",IF('PCA - SECTI'!J152="Em andamento","Despesa já contratada","")))</f>
        <v/>
      </c>
      <c r="B150" s="159" t="str">
        <f>IF('PCA - SECTI'!J152="","",IF(OR('PCA - SECTI'!J152="Prorrogada",'PCA - SECTI'!J152="Em andamento"),"","Licitação com Ata de Registro de Preços - ARP"))</f>
        <v>Licitação com Ata de Registro de Preços - ARP</v>
      </c>
      <c r="C150" s="159" t="str">
        <f>IF('PCA - SECTI'!J152="","",IF(OR('PCA - SECTI'!J152="Prorrogada",'PCA - SECTI'!J152="Em andamento"),"","Licitação sem Ata de Registro de Preços - ARP"))</f>
        <v>Licitação sem Ata de Registro de Preços - ARP</v>
      </c>
      <c r="D150" s="159" t="str">
        <f>IF('PCA - SECTI'!J152="","",IF(OR('PCA - SECTI'!J152="Prorrogada",'PCA - SECTI'!J152="Em andamento"),"","Contratação Direta (Inexigibilidade ou Dispensa de licitação)"))</f>
        <v>Contratação Direta (Inexigibilidade ou Dispensa de licitação)</v>
      </c>
      <c r="E150" s="159" t="str">
        <f>IF('PCA - SECTI'!J152="","",IF(OR('PCA - SECTI'!J152="Prorrogada",'PCA - SECTI'!J152="Em andamento"),"","Utilização de Ata de Registro de Preços - ARP"))</f>
        <v>Utilização de Ata de Registro de Preços - ARP</v>
      </c>
      <c r="F150" s="159" t="str">
        <f>IF('PCA - SECTI'!J152="","",IF(OR('PCA - SECTI'!J152="Prorrogada",'PCA - SECTI'!J152="Em andamento"),"","Licitação Internacional conforme regras do Acordo de Empréstimo com o Bando Mundial"))</f>
        <v>Licitação Internacional conforme regras do Acordo de Empréstimo com o Bando Mundial</v>
      </c>
      <c r="G150" s="159" t="str">
        <f>IF('PCA - SECTI'!J152="","",IF(OR('PCA - SECTI'!J152="Prorrogada",'PCA - SECTI'!J152="Em andamento"),"","Descentralização de Crédito"))</f>
        <v>Descentralização de Crédito</v>
      </c>
      <c r="H150" s="159" t="str">
        <f>IF('PCA - SECTI'!J152="","",IF(OR('PCA - SECTI'!J152="Prorrogada",'PCA - SECTI'!J152="Em andamento"),"","Repasse Financeiro"))</f>
        <v>Repasse Financeiro</v>
      </c>
    </row>
    <row r="151" spans="1:8">
      <c r="A151" s="158" t="str">
        <f>IF('PCA - SECTI'!J153="","",IF('PCA - SECTI'!J153="Prorrogada","Renovação Contratual (contrato já existente)",IF('PCA - SECTI'!J153="Em andamento","Despesa já contratada","")))</f>
        <v/>
      </c>
      <c r="B151" s="159" t="str">
        <f>IF('PCA - SECTI'!J153="","",IF(OR('PCA - SECTI'!J153="Prorrogada",'PCA - SECTI'!J153="Em andamento"),"","Licitação com Ata de Registro de Preços - ARP"))</f>
        <v>Licitação com Ata de Registro de Preços - ARP</v>
      </c>
      <c r="C151" s="159" t="str">
        <f>IF('PCA - SECTI'!J153="","",IF(OR('PCA - SECTI'!J153="Prorrogada",'PCA - SECTI'!J153="Em andamento"),"","Licitação sem Ata de Registro de Preços - ARP"))</f>
        <v>Licitação sem Ata de Registro de Preços - ARP</v>
      </c>
      <c r="D151" s="159" t="str">
        <f>IF('PCA - SECTI'!J153="","",IF(OR('PCA - SECTI'!J153="Prorrogada",'PCA - SECTI'!J153="Em andamento"),"","Contratação Direta (Inexigibilidade ou Dispensa de licitação)"))</f>
        <v>Contratação Direta (Inexigibilidade ou Dispensa de licitação)</v>
      </c>
      <c r="E151" s="159" t="str">
        <f>IF('PCA - SECTI'!J153="","",IF(OR('PCA - SECTI'!J153="Prorrogada",'PCA - SECTI'!J153="Em andamento"),"","Utilização de Ata de Registro de Preços - ARP"))</f>
        <v>Utilização de Ata de Registro de Preços - ARP</v>
      </c>
      <c r="F151" s="159" t="str">
        <f>IF('PCA - SECTI'!J153="","",IF(OR('PCA - SECTI'!J153="Prorrogada",'PCA - SECTI'!J153="Em andamento"),"","Licitação Internacional conforme regras do Acordo de Empréstimo com o Bando Mundial"))</f>
        <v>Licitação Internacional conforme regras do Acordo de Empréstimo com o Bando Mundial</v>
      </c>
      <c r="G151" s="159" t="str">
        <f>IF('PCA - SECTI'!J153="","",IF(OR('PCA - SECTI'!J153="Prorrogada",'PCA - SECTI'!J153="Em andamento"),"","Descentralização de Crédito"))</f>
        <v>Descentralização de Crédito</v>
      </c>
      <c r="H151" s="159" t="str">
        <f>IF('PCA - SECTI'!J153="","",IF(OR('PCA - SECTI'!J153="Prorrogada",'PCA - SECTI'!J153="Em andamento"),"","Repasse Financeiro"))</f>
        <v>Repasse Financeiro</v>
      </c>
    </row>
    <row r="152" spans="1:8">
      <c r="A152" s="158" t="str">
        <f>IF('PCA - SECTI'!J154="","",IF('PCA - SECTI'!J154="Prorrogada","Renovação Contratual (contrato já existente)",IF('PCA - SECTI'!J154="Em andamento","Despesa já contratada","")))</f>
        <v/>
      </c>
      <c r="B152" s="159" t="str">
        <f>IF('PCA - SECTI'!J154="","",IF(OR('PCA - SECTI'!J154="Prorrogada",'PCA - SECTI'!J154="Em andamento"),"","Licitação com Ata de Registro de Preços - ARP"))</f>
        <v>Licitação com Ata de Registro de Preços - ARP</v>
      </c>
      <c r="C152" s="159" t="str">
        <f>IF('PCA - SECTI'!J154="","",IF(OR('PCA - SECTI'!J154="Prorrogada",'PCA - SECTI'!J154="Em andamento"),"","Licitação sem Ata de Registro de Preços - ARP"))</f>
        <v>Licitação sem Ata de Registro de Preços - ARP</v>
      </c>
      <c r="D152" s="159" t="str">
        <f>IF('PCA - SECTI'!J154="","",IF(OR('PCA - SECTI'!J154="Prorrogada",'PCA - SECTI'!J154="Em andamento"),"","Contratação Direta (Inexigibilidade ou Dispensa de licitação)"))</f>
        <v>Contratação Direta (Inexigibilidade ou Dispensa de licitação)</v>
      </c>
      <c r="E152" s="159" t="str">
        <f>IF('PCA - SECTI'!J154="","",IF(OR('PCA - SECTI'!J154="Prorrogada",'PCA - SECTI'!J154="Em andamento"),"","Utilização de Ata de Registro de Preços - ARP"))</f>
        <v>Utilização de Ata de Registro de Preços - ARP</v>
      </c>
      <c r="F152" s="159" t="str">
        <f>IF('PCA - SECTI'!J154="","",IF(OR('PCA - SECTI'!J154="Prorrogada",'PCA - SECTI'!J154="Em andamento"),"","Licitação Internacional conforme regras do Acordo de Empréstimo com o Bando Mundial"))</f>
        <v>Licitação Internacional conforme regras do Acordo de Empréstimo com o Bando Mundial</v>
      </c>
      <c r="G152" s="159" t="str">
        <f>IF('PCA - SECTI'!J154="","",IF(OR('PCA - SECTI'!J154="Prorrogada",'PCA - SECTI'!J154="Em andamento"),"","Descentralização de Crédito"))</f>
        <v>Descentralização de Crédito</v>
      </c>
      <c r="H152" s="159" t="str">
        <f>IF('PCA - SECTI'!J154="","",IF(OR('PCA - SECTI'!J154="Prorrogada",'PCA - SECTI'!J154="Em andamento"),"","Repasse Financeiro"))</f>
        <v>Repasse Financeiro</v>
      </c>
    </row>
    <row r="153" spans="1:8">
      <c r="A153" s="158" t="str">
        <f>IF('PCA - SECTI'!J155="","",IF('PCA - SECTI'!J155="Prorrogada","Renovação Contratual (contrato já existente)",IF('PCA - SECTI'!J155="Em andamento","Despesa já contratada","")))</f>
        <v/>
      </c>
      <c r="B153" s="159" t="str">
        <f>IF('PCA - SECTI'!J155="","",IF(OR('PCA - SECTI'!J155="Prorrogada",'PCA - SECTI'!J155="Em andamento"),"","Licitação com Ata de Registro de Preços - ARP"))</f>
        <v>Licitação com Ata de Registro de Preços - ARP</v>
      </c>
      <c r="C153" s="159" t="str">
        <f>IF('PCA - SECTI'!J155="","",IF(OR('PCA - SECTI'!J155="Prorrogada",'PCA - SECTI'!J155="Em andamento"),"","Licitação sem Ata de Registro de Preços - ARP"))</f>
        <v>Licitação sem Ata de Registro de Preços - ARP</v>
      </c>
      <c r="D153" s="159" t="str">
        <f>IF('PCA - SECTI'!J155="","",IF(OR('PCA - SECTI'!J155="Prorrogada",'PCA - SECTI'!J155="Em andamento"),"","Contratação Direta (Inexigibilidade ou Dispensa de licitação)"))</f>
        <v>Contratação Direta (Inexigibilidade ou Dispensa de licitação)</v>
      </c>
      <c r="E153" s="159" t="str">
        <f>IF('PCA - SECTI'!J155="","",IF(OR('PCA - SECTI'!J155="Prorrogada",'PCA - SECTI'!J155="Em andamento"),"","Utilização de Ata de Registro de Preços - ARP"))</f>
        <v>Utilização de Ata de Registro de Preços - ARP</v>
      </c>
      <c r="F153" s="159" t="str">
        <f>IF('PCA - SECTI'!J155="","",IF(OR('PCA - SECTI'!J155="Prorrogada",'PCA - SECTI'!J155="Em andamento"),"","Licitação Internacional conforme regras do Acordo de Empréstimo com o Bando Mundial"))</f>
        <v>Licitação Internacional conforme regras do Acordo de Empréstimo com o Bando Mundial</v>
      </c>
      <c r="G153" s="159" t="str">
        <f>IF('PCA - SECTI'!J155="","",IF(OR('PCA - SECTI'!J155="Prorrogada",'PCA - SECTI'!J155="Em andamento"),"","Descentralização de Crédito"))</f>
        <v>Descentralização de Crédito</v>
      </c>
      <c r="H153" s="159" t="str">
        <f>IF('PCA - SECTI'!J155="","",IF(OR('PCA - SECTI'!J155="Prorrogada",'PCA - SECTI'!J155="Em andamento"),"","Repasse Financeiro"))</f>
        <v>Repasse Financeiro</v>
      </c>
    </row>
    <row r="154" spans="1:8">
      <c r="A154" s="158" t="str">
        <f>IF('PCA - SECTI'!J156="","",IF('PCA - SECTI'!J156="Prorrogada","Renovação Contratual (contrato já existente)",IF('PCA - SECTI'!J156="Em andamento","Despesa já contratada","")))</f>
        <v/>
      </c>
      <c r="B154" s="159" t="str">
        <f>IF('PCA - SECTI'!J156="","",IF(OR('PCA - SECTI'!J156="Prorrogada",'PCA - SECTI'!J156="Em andamento"),"","Licitação com Ata de Registro de Preços - ARP"))</f>
        <v>Licitação com Ata de Registro de Preços - ARP</v>
      </c>
      <c r="C154" s="159" t="str">
        <f>IF('PCA - SECTI'!J156="","",IF(OR('PCA - SECTI'!J156="Prorrogada",'PCA - SECTI'!J156="Em andamento"),"","Licitação sem Ata de Registro de Preços - ARP"))</f>
        <v>Licitação sem Ata de Registro de Preços - ARP</v>
      </c>
      <c r="D154" s="159" t="str">
        <f>IF('PCA - SECTI'!J156="","",IF(OR('PCA - SECTI'!J156="Prorrogada",'PCA - SECTI'!J156="Em andamento"),"","Contratação Direta (Inexigibilidade ou Dispensa de licitação)"))</f>
        <v>Contratação Direta (Inexigibilidade ou Dispensa de licitação)</v>
      </c>
      <c r="E154" s="159" t="str">
        <f>IF('PCA - SECTI'!J156="","",IF(OR('PCA - SECTI'!J156="Prorrogada",'PCA - SECTI'!J156="Em andamento"),"","Utilização de Ata de Registro de Preços - ARP"))</f>
        <v>Utilização de Ata de Registro de Preços - ARP</v>
      </c>
      <c r="F154" s="159" t="str">
        <f>IF('PCA - SECTI'!J156="","",IF(OR('PCA - SECTI'!J156="Prorrogada",'PCA - SECTI'!J156="Em andamento"),"","Licitação Internacional conforme regras do Acordo de Empréstimo com o Bando Mundial"))</f>
        <v>Licitação Internacional conforme regras do Acordo de Empréstimo com o Bando Mundial</v>
      </c>
      <c r="G154" s="159" t="str">
        <f>IF('PCA - SECTI'!J156="","",IF(OR('PCA - SECTI'!J156="Prorrogada",'PCA - SECTI'!J156="Em andamento"),"","Descentralização de Crédito"))</f>
        <v>Descentralização de Crédito</v>
      </c>
      <c r="H154" s="159" t="str">
        <f>IF('PCA - SECTI'!J156="","",IF(OR('PCA - SECTI'!J156="Prorrogada",'PCA - SECTI'!J156="Em andamento"),"","Repasse Financeiro"))</f>
        <v>Repasse Financeiro</v>
      </c>
    </row>
    <row r="155" spans="1:8">
      <c r="A155" s="158" t="str">
        <f>IF('PCA - SECTI'!J157="","",IF('PCA - SECTI'!J157="Prorrogada","Renovação Contratual (contrato já existente)",IF('PCA - SECTI'!J157="Em andamento","Despesa já contratada","")))</f>
        <v/>
      </c>
      <c r="B155" s="159" t="str">
        <f>IF('PCA - SECTI'!J157="","",IF(OR('PCA - SECTI'!J157="Prorrogada",'PCA - SECTI'!J157="Em andamento"),"","Licitação com Ata de Registro de Preços - ARP"))</f>
        <v>Licitação com Ata de Registro de Preços - ARP</v>
      </c>
      <c r="C155" s="159" t="str">
        <f>IF('PCA - SECTI'!J157="","",IF(OR('PCA - SECTI'!J157="Prorrogada",'PCA - SECTI'!J157="Em andamento"),"","Licitação sem Ata de Registro de Preços - ARP"))</f>
        <v>Licitação sem Ata de Registro de Preços - ARP</v>
      </c>
      <c r="D155" s="159" t="str">
        <f>IF('PCA - SECTI'!J157="","",IF(OR('PCA - SECTI'!J157="Prorrogada",'PCA - SECTI'!J157="Em andamento"),"","Contratação Direta (Inexigibilidade ou Dispensa de licitação)"))</f>
        <v>Contratação Direta (Inexigibilidade ou Dispensa de licitação)</v>
      </c>
      <c r="E155" s="159" t="str">
        <f>IF('PCA - SECTI'!J157="","",IF(OR('PCA - SECTI'!J157="Prorrogada",'PCA - SECTI'!J157="Em andamento"),"","Utilização de Ata de Registro de Preços - ARP"))</f>
        <v>Utilização de Ata de Registro de Preços - ARP</v>
      </c>
      <c r="F155" s="159" t="str">
        <f>IF('PCA - SECTI'!J157="","",IF(OR('PCA - SECTI'!J157="Prorrogada",'PCA - SECTI'!J157="Em andamento"),"","Licitação Internacional conforme regras do Acordo de Empréstimo com o Bando Mundial"))</f>
        <v>Licitação Internacional conforme regras do Acordo de Empréstimo com o Bando Mundial</v>
      </c>
      <c r="G155" s="159" t="str">
        <f>IF('PCA - SECTI'!J157="","",IF(OR('PCA - SECTI'!J157="Prorrogada",'PCA - SECTI'!J157="Em andamento"),"","Descentralização de Crédito"))</f>
        <v>Descentralização de Crédito</v>
      </c>
      <c r="H155" s="159" t="str">
        <f>IF('PCA - SECTI'!J157="","",IF(OR('PCA - SECTI'!J157="Prorrogada",'PCA - SECTI'!J157="Em andamento"),"","Repasse Financeiro"))</f>
        <v>Repasse Financeiro</v>
      </c>
    </row>
    <row r="156" spans="1:8">
      <c r="A156" s="158" t="str">
        <f>IF('PCA - SECTI'!J158="","",IF('PCA - SECTI'!J158="Prorrogada","Renovação Contratual (contrato já existente)",IF('PCA - SECTI'!J158="Em andamento","Despesa já contratada","")))</f>
        <v>Despesa já contratada</v>
      </c>
      <c r="B156" s="159" t="str">
        <f>IF('PCA - SECTI'!J158="","",IF(OR('PCA - SECTI'!J158="Prorrogada",'PCA - SECTI'!J158="Em andamento"),"","Licitação com Ata de Registro de Preços - ARP"))</f>
        <v/>
      </c>
      <c r="C156" s="159" t="str">
        <f>IF('PCA - SECTI'!J158="","",IF(OR('PCA - SECTI'!J158="Prorrogada",'PCA - SECTI'!J158="Em andamento"),"","Licitação sem Ata de Registro de Preços - ARP"))</f>
        <v/>
      </c>
      <c r="D156" s="159" t="str">
        <f>IF('PCA - SECTI'!J158="","",IF(OR('PCA - SECTI'!J158="Prorrogada",'PCA - SECTI'!J158="Em andamento"),"","Contratação Direta (Inexigibilidade ou Dispensa de licitação)"))</f>
        <v/>
      </c>
      <c r="E156" s="159" t="str">
        <f>IF('PCA - SECTI'!J158="","",IF(OR('PCA - SECTI'!J158="Prorrogada",'PCA - SECTI'!J158="Em andamento"),"","Utilização de Ata de Registro de Preços - ARP"))</f>
        <v/>
      </c>
      <c r="F156" s="159" t="str">
        <f>IF('PCA - SECTI'!J158="","",IF(OR('PCA - SECTI'!J158="Prorrogada",'PCA - SECTI'!J158="Em andamento"),"","Licitação Internacional conforme regras do Acordo de Empréstimo com o Bando Mundial"))</f>
        <v/>
      </c>
      <c r="G156" s="159" t="str">
        <f>IF('PCA - SECTI'!J158="","",IF(OR('PCA - SECTI'!J158="Prorrogada",'PCA - SECTI'!J158="Em andamento"),"","Descentralização de Crédito"))</f>
        <v/>
      </c>
      <c r="H156" s="159" t="str">
        <f>IF('PCA - SECTI'!J158="","",IF(OR('PCA - SECTI'!J158="Prorrogada",'PCA - SECTI'!J158="Em andamento"),"","Repasse Financeiro"))</f>
        <v/>
      </c>
    </row>
    <row r="157" spans="1:8">
      <c r="A157" s="158" t="str">
        <f>IF('PCA - SECTI'!J159="","",IF('PCA - SECTI'!J159="Prorrogada","Renovação Contratual (contrato já existente)",IF('PCA - SECTI'!J159="Em andamento","Despesa já contratada","")))</f>
        <v/>
      </c>
      <c r="B157" s="159" t="str">
        <f>IF('PCA - SECTI'!J159="","",IF(OR('PCA - SECTI'!J159="Prorrogada",'PCA - SECTI'!J159="Em andamento"),"","Licitação com Ata de Registro de Preços - ARP"))</f>
        <v>Licitação com Ata de Registro de Preços - ARP</v>
      </c>
      <c r="C157" s="159" t="str">
        <f>IF('PCA - SECTI'!J159="","",IF(OR('PCA - SECTI'!J159="Prorrogada",'PCA - SECTI'!J159="Em andamento"),"","Licitação sem Ata de Registro de Preços - ARP"))</f>
        <v>Licitação sem Ata de Registro de Preços - ARP</v>
      </c>
      <c r="D157" s="159" t="str">
        <f>IF('PCA - SECTI'!J159="","",IF(OR('PCA - SECTI'!J159="Prorrogada",'PCA - SECTI'!J159="Em andamento"),"","Contratação Direta (Inexigibilidade ou Dispensa de licitação)"))</f>
        <v>Contratação Direta (Inexigibilidade ou Dispensa de licitação)</v>
      </c>
      <c r="E157" s="159" t="str">
        <f>IF('PCA - SECTI'!J159="","",IF(OR('PCA - SECTI'!J159="Prorrogada",'PCA - SECTI'!J159="Em andamento"),"","Utilização de Ata de Registro de Preços - ARP"))</f>
        <v>Utilização de Ata de Registro de Preços - ARP</v>
      </c>
      <c r="F157" s="159" t="str">
        <f>IF('PCA - SECTI'!J159="","",IF(OR('PCA - SECTI'!J159="Prorrogada",'PCA - SECTI'!J159="Em andamento"),"","Licitação Internacional conforme regras do Acordo de Empréstimo com o Bando Mundial"))</f>
        <v>Licitação Internacional conforme regras do Acordo de Empréstimo com o Bando Mundial</v>
      </c>
      <c r="G157" s="159" t="str">
        <f>IF('PCA - SECTI'!J159="","",IF(OR('PCA - SECTI'!J159="Prorrogada",'PCA - SECTI'!J159="Em andamento"),"","Descentralização de Crédito"))</f>
        <v>Descentralização de Crédito</v>
      </c>
      <c r="H157" s="159" t="str">
        <f>IF('PCA - SECTI'!J159="","",IF(OR('PCA - SECTI'!J159="Prorrogada",'PCA - SECTI'!J159="Em andamento"),"","Repasse Financeiro"))</f>
        <v>Repasse Financeiro</v>
      </c>
    </row>
    <row r="158" spans="1:8">
      <c r="A158" s="158" t="str">
        <f>IF('PCA - SECTI'!J160="","",IF('PCA - SECTI'!J160="Prorrogada","Renovação Contratual (contrato já existente)",IF('PCA - SECTI'!J160="Em andamento","Despesa já contratada","")))</f>
        <v>Despesa já contratada</v>
      </c>
      <c r="B158" s="159" t="str">
        <f>IF('PCA - SECTI'!J160="","",IF(OR('PCA - SECTI'!J160="Prorrogada",'PCA - SECTI'!J160="Em andamento"),"","Licitação com Ata de Registro de Preços - ARP"))</f>
        <v/>
      </c>
      <c r="C158" s="159" t="str">
        <f>IF('PCA - SECTI'!J160="","",IF(OR('PCA - SECTI'!J160="Prorrogada",'PCA - SECTI'!J160="Em andamento"),"","Licitação sem Ata de Registro de Preços - ARP"))</f>
        <v/>
      </c>
      <c r="D158" s="159" t="str">
        <f>IF('PCA - SECTI'!J160="","",IF(OR('PCA - SECTI'!J160="Prorrogada",'PCA - SECTI'!J160="Em andamento"),"","Contratação Direta (Inexigibilidade ou Dispensa de licitação)"))</f>
        <v/>
      </c>
      <c r="E158" s="159" t="str">
        <f>IF('PCA - SECTI'!J160="","",IF(OR('PCA - SECTI'!J160="Prorrogada",'PCA - SECTI'!J160="Em andamento"),"","Utilização de Ata de Registro de Preços - ARP"))</f>
        <v/>
      </c>
      <c r="F158" s="159" t="str">
        <f>IF('PCA - SECTI'!J160="","",IF(OR('PCA - SECTI'!J160="Prorrogada",'PCA - SECTI'!J160="Em andamento"),"","Licitação Internacional conforme regras do Acordo de Empréstimo com o Bando Mundial"))</f>
        <v/>
      </c>
      <c r="G158" s="159" t="str">
        <f>IF('PCA - SECTI'!J160="","",IF(OR('PCA - SECTI'!J160="Prorrogada",'PCA - SECTI'!J160="Em andamento"),"","Descentralização de Crédito"))</f>
        <v/>
      </c>
      <c r="H158" s="159" t="str">
        <f>IF('PCA - SECTI'!J160="","",IF(OR('PCA - SECTI'!J160="Prorrogada",'PCA - SECTI'!J160="Em andamento"),"","Repasse Financeiro"))</f>
        <v/>
      </c>
    </row>
    <row r="159" spans="1:8">
      <c r="A159" s="158" t="str">
        <f>IF('PCA - SECTI'!J161="","",IF('PCA - SECTI'!J161="Prorrogada","Renovação Contratual (contrato já existente)",IF('PCA - SECTI'!J161="Em andamento","Despesa já contratada","")))</f>
        <v>Despesa já contratada</v>
      </c>
      <c r="B159" s="159" t="str">
        <f>IF('PCA - SECTI'!J161="","",IF(OR('PCA - SECTI'!J161="Prorrogada",'PCA - SECTI'!J161="Em andamento"),"","Licitação com Ata de Registro de Preços - ARP"))</f>
        <v/>
      </c>
      <c r="C159" s="159" t="str">
        <f>IF('PCA - SECTI'!J161="","",IF(OR('PCA - SECTI'!J161="Prorrogada",'PCA - SECTI'!J161="Em andamento"),"","Licitação sem Ata de Registro de Preços - ARP"))</f>
        <v/>
      </c>
      <c r="D159" s="159" t="str">
        <f>IF('PCA - SECTI'!J161="","",IF(OR('PCA - SECTI'!J161="Prorrogada",'PCA - SECTI'!J161="Em andamento"),"","Contratação Direta (Inexigibilidade ou Dispensa de licitação)"))</f>
        <v/>
      </c>
      <c r="E159" s="159" t="str">
        <f>IF('PCA - SECTI'!J161="","",IF(OR('PCA - SECTI'!J161="Prorrogada",'PCA - SECTI'!J161="Em andamento"),"","Utilização de Ata de Registro de Preços - ARP"))</f>
        <v/>
      </c>
      <c r="F159" s="159" t="str">
        <f>IF('PCA - SECTI'!J161="","",IF(OR('PCA - SECTI'!J161="Prorrogada",'PCA - SECTI'!J161="Em andamento"),"","Licitação Internacional conforme regras do Acordo de Empréstimo com o Bando Mundial"))</f>
        <v/>
      </c>
      <c r="G159" s="159" t="str">
        <f>IF('PCA - SECTI'!J161="","",IF(OR('PCA - SECTI'!J161="Prorrogada",'PCA - SECTI'!J161="Em andamento"),"","Descentralização de Crédito"))</f>
        <v/>
      </c>
      <c r="H159" s="159" t="str">
        <f>IF('PCA - SECTI'!J161="","",IF(OR('PCA - SECTI'!J161="Prorrogada",'PCA - SECTI'!J161="Em andamento"),"","Repasse Financeiro"))</f>
        <v/>
      </c>
    </row>
    <row r="160" spans="1:8">
      <c r="A160" s="158" t="str">
        <f>IF('PCA - SECTI'!J162="","",IF('PCA - SECTI'!J162="Prorrogada","Renovação Contratual (contrato já existente)",IF('PCA - SECTI'!J162="Em andamento","Despesa já contratada","")))</f>
        <v/>
      </c>
      <c r="B160" s="159" t="str">
        <f>IF('PCA - SECTI'!J162="","",IF(OR('PCA - SECTI'!J162="Prorrogada",'PCA - SECTI'!J162="Em andamento"),"","Licitação com Ata de Registro de Preços - ARP"))</f>
        <v>Licitação com Ata de Registro de Preços - ARP</v>
      </c>
      <c r="C160" s="159" t="str">
        <f>IF('PCA - SECTI'!J162="","",IF(OR('PCA - SECTI'!J162="Prorrogada",'PCA - SECTI'!J162="Em andamento"),"","Licitação sem Ata de Registro de Preços - ARP"))</f>
        <v>Licitação sem Ata de Registro de Preços - ARP</v>
      </c>
      <c r="D160" s="159" t="str">
        <f>IF('PCA - SECTI'!J162="","",IF(OR('PCA - SECTI'!J162="Prorrogada",'PCA - SECTI'!J162="Em andamento"),"","Contratação Direta (Inexigibilidade ou Dispensa de licitação)"))</f>
        <v>Contratação Direta (Inexigibilidade ou Dispensa de licitação)</v>
      </c>
      <c r="E160" s="159" t="str">
        <f>IF('PCA - SECTI'!J162="","",IF(OR('PCA - SECTI'!J162="Prorrogada",'PCA - SECTI'!J162="Em andamento"),"","Utilização de Ata de Registro de Preços - ARP"))</f>
        <v>Utilização de Ata de Registro de Preços - ARP</v>
      </c>
      <c r="F160" s="159" t="str">
        <f>IF('PCA - SECTI'!J162="","",IF(OR('PCA - SECTI'!J162="Prorrogada",'PCA - SECTI'!J162="Em andamento"),"","Licitação Internacional conforme regras do Acordo de Empréstimo com o Bando Mundial"))</f>
        <v>Licitação Internacional conforme regras do Acordo de Empréstimo com o Bando Mundial</v>
      </c>
      <c r="G160" s="159" t="str">
        <f>IF('PCA - SECTI'!J162="","",IF(OR('PCA - SECTI'!J162="Prorrogada",'PCA - SECTI'!J162="Em andamento"),"","Descentralização de Crédito"))</f>
        <v>Descentralização de Crédito</v>
      </c>
      <c r="H160" s="159" t="str">
        <f>IF('PCA - SECTI'!J162="","",IF(OR('PCA - SECTI'!J162="Prorrogada",'PCA - SECTI'!J162="Em andamento"),"","Repasse Financeiro"))</f>
        <v>Repasse Financeiro</v>
      </c>
    </row>
    <row r="161" spans="1:8">
      <c r="A161" s="158" t="str">
        <f>IF('PCA - SECTI'!J163="","",IF('PCA - SECTI'!J163="Prorrogada","Renovação Contratual (contrato já existente)",IF('PCA - SECTI'!J163="Em andamento","Despesa já contratada","")))</f>
        <v/>
      </c>
      <c r="B161" s="159" t="str">
        <f>IF('PCA - SECTI'!J163="","",IF(OR('PCA - SECTI'!J163="Prorrogada",'PCA - SECTI'!J163="Em andamento"),"","Licitação com Ata de Registro de Preços - ARP"))</f>
        <v>Licitação com Ata de Registro de Preços - ARP</v>
      </c>
      <c r="C161" s="159" t="str">
        <f>IF('PCA - SECTI'!J163="","",IF(OR('PCA - SECTI'!J163="Prorrogada",'PCA - SECTI'!J163="Em andamento"),"","Licitação sem Ata de Registro de Preços - ARP"))</f>
        <v>Licitação sem Ata de Registro de Preços - ARP</v>
      </c>
      <c r="D161" s="159" t="str">
        <f>IF('PCA - SECTI'!J163="","",IF(OR('PCA - SECTI'!J163="Prorrogada",'PCA - SECTI'!J163="Em andamento"),"","Contratação Direta (Inexigibilidade ou Dispensa de licitação)"))</f>
        <v>Contratação Direta (Inexigibilidade ou Dispensa de licitação)</v>
      </c>
      <c r="E161" s="159" t="str">
        <f>IF('PCA - SECTI'!J163="","",IF(OR('PCA - SECTI'!J163="Prorrogada",'PCA - SECTI'!J163="Em andamento"),"","Utilização de Ata de Registro de Preços - ARP"))</f>
        <v>Utilização de Ata de Registro de Preços - ARP</v>
      </c>
      <c r="F161" s="159" t="str">
        <f>IF('PCA - SECTI'!J163="","",IF(OR('PCA - SECTI'!J163="Prorrogada",'PCA - SECTI'!J163="Em andamento"),"","Licitação Internacional conforme regras do Acordo de Empréstimo com o Bando Mundial"))</f>
        <v>Licitação Internacional conforme regras do Acordo de Empréstimo com o Bando Mundial</v>
      </c>
      <c r="G161" s="159" t="str">
        <f>IF('PCA - SECTI'!J163="","",IF(OR('PCA - SECTI'!J163="Prorrogada",'PCA - SECTI'!J163="Em andamento"),"","Descentralização de Crédito"))</f>
        <v>Descentralização de Crédito</v>
      </c>
      <c r="H161" s="159" t="str">
        <f>IF('PCA - SECTI'!J163="","",IF(OR('PCA - SECTI'!J163="Prorrogada",'PCA - SECTI'!J163="Em andamento"),"","Repasse Financeiro"))</f>
        <v>Repasse Financeiro</v>
      </c>
    </row>
    <row r="162" spans="1:8">
      <c r="A162" s="158" t="str">
        <f>IF('PCA - SECTI'!J164="","",IF('PCA - SECTI'!J164="Prorrogada","Renovação Contratual (contrato já existente)",IF('PCA - SECTI'!J164="Em andamento","Despesa já contratada","")))</f>
        <v/>
      </c>
      <c r="B162" s="159" t="str">
        <f>IF('PCA - SECTI'!J164="","",IF(OR('PCA - SECTI'!J164="Prorrogada",'PCA - SECTI'!J164="Em andamento"),"","Licitação com Ata de Registro de Preços - ARP"))</f>
        <v>Licitação com Ata de Registro de Preços - ARP</v>
      </c>
      <c r="C162" s="159" t="str">
        <f>IF('PCA - SECTI'!J164="","",IF(OR('PCA - SECTI'!J164="Prorrogada",'PCA - SECTI'!J164="Em andamento"),"","Licitação sem Ata de Registro de Preços - ARP"))</f>
        <v>Licitação sem Ata de Registro de Preços - ARP</v>
      </c>
      <c r="D162" s="159" t="str">
        <f>IF('PCA - SECTI'!J164="","",IF(OR('PCA - SECTI'!J164="Prorrogada",'PCA - SECTI'!J164="Em andamento"),"","Contratação Direta (Inexigibilidade ou Dispensa de licitação)"))</f>
        <v>Contratação Direta (Inexigibilidade ou Dispensa de licitação)</v>
      </c>
      <c r="E162" s="159" t="str">
        <f>IF('PCA - SECTI'!J164="","",IF(OR('PCA - SECTI'!J164="Prorrogada",'PCA - SECTI'!J164="Em andamento"),"","Utilização de Ata de Registro de Preços - ARP"))</f>
        <v>Utilização de Ata de Registro de Preços - ARP</v>
      </c>
      <c r="F162" s="159" t="str">
        <f>IF('PCA - SECTI'!J164="","",IF(OR('PCA - SECTI'!J164="Prorrogada",'PCA - SECTI'!J164="Em andamento"),"","Licitação Internacional conforme regras do Acordo de Empréstimo com o Bando Mundial"))</f>
        <v>Licitação Internacional conforme regras do Acordo de Empréstimo com o Bando Mundial</v>
      </c>
      <c r="G162" s="159" t="str">
        <f>IF('PCA - SECTI'!J164="","",IF(OR('PCA - SECTI'!J164="Prorrogada",'PCA - SECTI'!J164="Em andamento"),"","Descentralização de Crédito"))</f>
        <v>Descentralização de Crédito</v>
      </c>
      <c r="H162" s="159" t="str">
        <f>IF('PCA - SECTI'!J164="","",IF(OR('PCA - SECTI'!J164="Prorrogada",'PCA - SECTI'!J164="Em andamento"),"","Repasse Financeiro"))</f>
        <v>Repasse Financeiro</v>
      </c>
    </row>
    <row r="163" spans="1:8">
      <c r="A163" s="158" t="str">
        <f>IF('PCA - SECTI'!J165="","",IF('PCA - SECTI'!J165="Prorrogada","Renovação Contratual (contrato já existente)",IF('PCA - SECTI'!J165="Em andamento","Despesa já contratada","")))</f>
        <v/>
      </c>
      <c r="B163" s="159" t="str">
        <f>IF('PCA - SECTI'!J165="","",IF(OR('PCA - SECTI'!J165="Prorrogada",'PCA - SECTI'!J165="Em andamento"),"","Licitação com Ata de Registro de Preços - ARP"))</f>
        <v>Licitação com Ata de Registro de Preços - ARP</v>
      </c>
      <c r="C163" s="159" t="str">
        <f>IF('PCA - SECTI'!J165="","",IF(OR('PCA - SECTI'!J165="Prorrogada",'PCA - SECTI'!J165="Em andamento"),"","Licitação sem Ata de Registro de Preços - ARP"))</f>
        <v>Licitação sem Ata de Registro de Preços - ARP</v>
      </c>
      <c r="D163" s="159" t="str">
        <f>IF('PCA - SECTI'!J165="","",IF(OR('PCA - SECTI'!J165="Prorrogada",'PCA - SECTI'!J165="Em andamento"),"","Contratação Direta (Inexigibilidade ou Dispensa de licitação)"))</f>
        <v>Contratação Direta (Inexigibilidade ou Dispensa de licitação)</v>
      </c>
      <c r="E163" s="159" t="str">
        <f>IF('PCA - SECTI'!J165="","",IF(OR('PCA - SECTI'!J165="Prorrogada",'PCA - SECTI'!J165="Em andamento"),"","Utilização de Ata de Registro de Preços - ARP"))</f>
        <v>Utilização de Ata de Registro de Preços - ARP</v>
      </c>
      <c r="F163" s="159" t="str">
        <f>IF('PCA - SECTI'!J165="","",IF(OR('PCA - SECTI'!J165="Prorrogada",'PCA - SECTI'!J165="Em andamento"),"","Licitação Internacional conforme regras do Acordo de Empréstimo com o Bando Mundial"))</f>
        <v>Licitação Internacional conforme regras do Acordo de Empréstimo com o Bando Mundial</v>
      </c>
      <c r="G163" s="159" t="str">
        <f>IF('PCA - SECTI'!J165="","",IF(OR('PCA - SECTI'!J165="Prorrogada",'PCA - SECTI'!J165="Em andamento"),"","Descentralização de Crédito"))</f>
        <v>Descentralização de Crédito</v>
      </c>
      <c r="H163" s="159" t="str">
        <f>IF('PCA - SECTI'!J165="","",IF(OR('PCA - SECTI'!J165="Prorrogada",'PCA - SECTI'!J165="Em andamento"),"","Repasse Financeiro"))</f>
        <v>Repasse Financeiro</v>
      </c>
    </row>
    <row r="164" spans="1:8">
      <c r="A164" s="158" t="str">
        <f>IF('PCA - SECTI'!J166="","",IF('PCA - SECTI'!J166="Prorrogada","Renovação Contratual (contrato já existente)",IF('PCA - SECTI'!J166="Em andamento","Despesa já contratada","")))</f>
        <v/>
      </c>
      <c r="B164" s="159" t="str">
        <f>IF('PCA - SECTI'!J166="","",IF(OR('PCA - SECTI'!J166="Prorrogada",'PCA - SECTI'!J166="Em andamento"),"","Licitação com Ata de Registro de Preços - ARP"))</f>
        <v>Licitação com Ata de Registro de Preços - ARP</v>
      </c>
      <c r="C164" s="159" t="str">
        <f>IF('PCA - SECTI'!J166="","",IF(OR('PCA - SECTI'!J166="Prorrogada",'PCA - SECTI'!J166="Em andamento"),"","Licitação sem Ata de Registro de Preços - ARP"))</f>
        <v>Licitação sem Ata de Registro de Preços - ARP</v>
      </c>
      <c r="D164" s="159" t="str">
        <f>IF('PCA - SECTI'!J166="","",IF(OR('PCA - SECTI'!J166="Prorrogada",'PCA - SECTI'!J166="Em andamento"),"","Contratação Direta (Inexigibilidade ou Dispensa de licitação)"))</f>
        <v>Contratação Direta (Inexigibilidade ou Dispensa de licitação)</v>
      </c>
      <c r="E164" s="159" t="str">
        <f>IF('PCA - SECTI'!J166="","",IF(OR('PCA - SECTI'!J166="Prorrogada",'PCA - SECTI'!J166="Em andamento"),"","Utilização de Ata de Registro de Preços - ARP"))</f>
        <v>Utilização de Ata de Registro de Preços - ARP</v>
      </c>
      <c r="F164" s="159" t="str">
        <f>IF('PCA - SECTI'!J166="","",IF(OR('PCA - SECTI'!J166="Prorrogada",'PCA - SECTI'!J166="Em andamento"),"","Licitação Internacional conforme regras do Acordo de Empréstimo com o Bando Mundial"))</f>
        <v>Licitação Internacional conforme regras do Acordo de Empréstimo com o Bando Mundial</v>
      </c>
      <c r="G164" s="159" t="str">
        <f>IF('PCA - SECTI'!J166="","",IF(OR('PCA - SECTI'!J166="Prorrogada",'PCA - SECTI'!J166="Em andamento"),"","Descentralização de Crédito"))</f>
        <v>Descentralização de Crédito</v>
      </c>
      <c r="H164" s="159" t="str">
        <f>IF('PCA - SECTI'!J166="","",IF(OR('PCA - SECTI'!J166="Prorrogada",'PCA - SECTI'!J166="Em andamento"),"","Repasse Financeiro"))</f>
        <v>Repasse Financeiro</v>
      </c>
    </row>
    <row r="165" spans="1:8">
      <c r="A165" s="158" t="str">
        <f>IF('PCA - SECTI'!J167="","",IF('PCA - SECTI'!J167="Prorrogada","Renovação Contratual (contrato já existente)",IF('PCA - SECTI'!J167="Em andamento","Despesa já contratada","")))</f>
        <v/>
      </c>
      <c r="B165" s="159" t="str">
        <f>IF('PCA - SECTI'!J167="","",IF(OR('PCA - SECTI'!J167="Prorrogada",'PCA - SECTI'!J167="Em andamento"),"","Licitação com Ata de Registro de Preços - ARP"))</f>
        <v>Licitação com Ata de Registro de Preços - ARP</v>
      </c>
      <c r="C165" s="159" t="str">
        <f>IF('PCA - SECTI'!J167="","",IF(OR('PCA - SECTI'!J167="Prorrogada",'PCA - SECTI'!J167="Em andamento"),"","Licitação sem Ata de Registro de Preços - ARP"))</f>
        <v>Licitação sem Ata de Registro de Preços - ARP</v>
      </c>
      <c r="D165" s="159" t="str">
        <f>IF('PCA - SECTI'!J167="","",IF(OR('PCA - SECTI'!J167="Prorrogada",'PCA - SECTI'!J167="Em andamento"),"","Contratação Direta (Inexigibilidade ou Dispensa de licitação)"))</f>
        <v>Contratação Direta (Inexigibilidade ou Dispensa de licitação)</v>
      </c>
      <c r="E165" s="159" t="str">
        <f>IF('PCA - SECTI'!J167="","",IF(OR('PCA - SECTI'!J167="Prorrogada",'PCA - SECTI'!J167="Em andamento"),"","Utilização de Ata de Registro de Preços - ARP"))</f>
        <v>Utilização de Ata de Registro de Preços - ARP</v>
      </c>
      <c r="F165" s="159" t="str">
        <f>IF('PCA - SECTI'!J167="","",IF(OR('PCA - SECTI'!J167="Prorrogada",'PCA - SECTI'!J167="Em andamento"),"","Licitação Internacional conforme regras do Acordo de Empréstimo com o Bando Mundial"))</f>
        <v>Licitação Internacional conforme regras do Acordo de Empréstimo com o Bando Mundial</v>
      </c>
      <c r="G165" s="159" t="str">
        <f>IF('PCA - SECTI'!J167="","",IF(OR('PCA - SECTI'!J167="Prorrogada",'PCA - SECTI'!J167="Em andamento"),"","Descentralização de Crédito"))</f>
        <v>Descentralização de Crédito</v>
      </c>
      <c r="H165" s="159" t="str">
        <f>IF('PCA - SECTI'!J167="","",IF(OR('PCA - SECTI'!J167="Prorrogada",'PCA - SECTI'!J167="Em andamento"),"","Repasse Financeiro"))</f>
        <v>Repasse Financeiro</v>
      </c>
    </row>
    <row r="166" spans="1:8">
      <c r="A166" s="158" t="str">
        <f>IF('PCA - SECTI'!J168="","",IF('PCA - SECTI'!J168="Prorrogada","Renovação Contratual (contrato já existente)",IF('PCA - SECTI'!J168="Em andamento","Despesa já contratada","")))</f>
        <v/>
      </c>
      <c r="B166" s="159" t="str">
        <f>IF('PCA - SECTI'!J168="","",IF(OR('PCA - SECTI'!J168="Prorrogada",'PCA - SECTI'!J168="Em andamento"),"","Licitação com Ata de Registro de Preços - ARP"))</f>
        <v>Licitação com Ata de Registro de Preços - ARP</v>
      </c>
      <c r="C166" s="159" t="str">
        <f>IF('PCA - SECTI'!J168="","",IF(OR('PCA - SECTI'!J168="Prorrogada",'PCA - SECTI'!J168="Em andamento"),"","Licitação sem Ata de Registro de Preços - ARP"))</f>
        <v>Licitação sem Ata de Registro de Preços - ARP</v>
      </c>
      <c r="D166" s="159" t="str">
        <f>IF('PCA - SECTI'!J168="","",IF(OR('PCA - SECTI'!J168="Prorrogada",'PCA - SECTI'!J168="Em andamento"),"","Contratação Direta (Inexigibilidade ou Dispensa de licitação)"))</f>
        <v>Contratação Direta (Inexigibilidade ou Dispensa de licitação)</v>
      </c>
      <c r="E166" s="159" t="str">
        <f>IF('PCA - SECTI'!J168="","",IF(OR('PCA - SECTI'!J168="Prorrogada",'PCA - SECTI'!J168="Em andamento"),"","Utilização de Ata de Registro de Preços - ARP"))</f>
        <v>Utilização de Ata de Registro de Preços - ARP</v>
      </c>
      <c r="F166" s="159" t="str">
        <f>IF('PCA - SECTI'!J168="","",IF(OR('PCA - SECTI'!J168="Prorrogada",'PCA - SECTI'!J168="Em andamento"),"","Licitação Internacional conforme regras do Acordo de Empréstimo com o Bando Mundial"))</f>
        <v>Licitação Internacional conforme regras do Acordo de Empréstimo com o Bando Mundial</v>
      </c>
      <c r="G166" s="159" t="str">
        <f>IF('PCA - SECTI'!J168="","",IF(OR('PCA - SECTI'!J168="Prorrogada",'PCA - SECTI'!J168="Em andamento"),"","Descentralização de Crédito"))</f>
        <v>Descentralização de Crédito</v>
      </c>
      <c r="H166" s="159" t="str">
        <f>IF('PCA - SECTI'!J168="","",IF(OR('PCA - SECTI'!J168="Prorrogada",'PCA - SECTI'!J168="Em andamento"),"","Repasse Financeiro"))</f>
        <v>Repasse Financeiro</v>
      </c>
    </row>
    <row r="167" spans="1:8">
      <c r="A167" s="158" t="str">
        <f>IF('PCA - SECTI'!J169="","",IF('PCA - SECTI'!J169="Prorrogada","Renovação Contratual (contrato já existente)",IF('PCA - SECTI'!J169="Em andamento","Despesa já contratada","")))</f>
        <v/>
      </c>
      <c r="B167" s="159" t="str">
        <f>IF('PCA - SECTI'!J169="","",IF(OR('PCA - SECTI'!J169="Prorrogada",'PCA - SECTI'!J169="Em andamento"),"","Licitação com Ata de Registro de Preços - ARP"))</f>
        <v>Licitação com Ata de Registro de Preços - ARP</v>
      </c>
      <c r="C167" s="159" t="str">
        <f>IF('PCA - SECTI'!J169="","",IF(OR('PCA - SECTI'!J169="Prorrogada",'PCA - SECTI'!J169="Em andamento"),"","Licitação sem Ata de Registro de Preços - ARP"))</f>
        <v>Licitação sem Ata de Registro de Preços - ARP</v>
      </c>
      <c r="D167" s="159" t="str">
        <f>IF('PCA - SECTI'!J169="","",IF(OR('PCA - SECTI'!J169="Prorrogada",'PCA - SECTI'!J169="Em andamento"),"","Contratação Direta (Inexigibilidade ou Dispensa de licitação)"))</f>
        <v>Contratação Direta (Inexigibilidade ou Dispensa de licitação)</v>
      </c>
      <c r="E167" s="159" t="str">
        <f>IF('PCA - SECTI'!J169="","",IF(OR('PCA - SECTI'!J169="Prorrogada",'PCA - SECTI'!J169="Em andamento"),"","Utilização de Ata de Registro de Preços - ARP"))</f>
        <v>Utilização de Ata de Registro de Preços - ARP</v>
      </c>
      <c r="F167" s="159" t="str">
        <f>IF('PCA - SECTI'!J169="","",IF(OR('PCA - SECTI'!J169="Prorrogada",'PCA - SECTI'!J169="Em andamento"),"","Licitação Internacional conforme regras do Acordo de Empréstimo com o Bando Mundial"))</f>
        <v>Licitação Internacional conforme regras do Acordo de Empréstimo com o Bando Mundial</v>
      </c>
      <c r="G167" s="159" t="str">
        <f>IF('PCA - SECTI'!J169="","",IF(OR('PCA - SECTI'!J169="Prorrogada",'PCA - SECTI'!J169="Em andamento"),"","Descentralização de Crédito"))</f>
        <v>Descentralização de Crédito</v>
      </c>
      <c r="H167" s="159" t="str">
        <f>IF('PCA - SECTI'!J169="","",IF(OR('PCA - SECTI'!J169="Prorrogada",'PCA - SECTI'!J169="Em andamento"),"","Repasse Financeiro"))</f>
        <v>Repasse Financeiro</v>
      </c>
    </row>
    <row r="168" spans="1:8">
      <c r="A168" s="158" t="str">
        <f>IF('PCA - SECTI'!J170="","",IF('PCA - SECTI'!J170="Prorrogada","Renovação Contratual (contrato já existente)",IF('PCA - SECTI'!J170="Em andamento","Despesa já contratada","")))</f>
        <v/>
      </c>
      <c r="B168" s="159" t="str">
        <f>IF('PCA - SECTI'!J170="","",IF(OR('PCA - SECTI'!J170="Prorrogada",'PCA - SECTI'!J170="Em andamento"),"","Licitação com Ata de Registro de Preços - ARP"))</f>
        <v>Licitação com Ata de Registro de Preços - ARP</v>
      </c>
      <c r="C168" s="159" t="str">
        <f>IF('PCA - SECTI'!J170="","",IF(OR('PCA - SECTI'!J170="Prorrogada",'PCA - SECTI'!J170="Em andamento"),"","Licitação sem Ata de Registro de Preços - ARP"))</f>
        <v>Licitação sem Ata de Registro de Preços - ARP</v>
      </c>
      <c r="D168" s="159" t="str">
        <f>IF('PCA - SECTI'!J170="","",IF(OR('PCA - SECTI'!J170="Prorrogada",'PCA - SECTI'!J170="Em andamento"),"","Contratação Direta (Inexigibilidade ou Dispensa de licitação)"))</f>
        <v>Contratação Direta (Inexigibilidade ou Dispensa de licitação)</v>
      </c>
      <c r="E168" s="159" t="str">
        <f>IF('PCA - SECTI'!J170="","",IF(OR('PCA - SECTI'!J170="Prorrogada",'PCA - SECTI'!J170="Em andamento"),"","Utilização de Ata de Registro de Preços - ARP"))</f>
        <v>Utilização de Ata de Registro de Preços - ARP</v>
      </c>
      <c r="F168" s="159" t="str">
        <f>IF('PCA - SECTI'!J170="","",IF(OR('PCA - SECTI'!J170="Prorrogada",'PCA - SECTI'!J170="Em andamento"),"","Licitação Internacional conforme regras do Acordo de Empréstimo com o Bando Mundial"))</f>
        <v>Licitação Internacional conforme regras do Acordo de Empréstimo com o Bando Mundial</v>
      </c>
      <c r="G168" s="159" t="str">
        <f>IF('PCA - SECTI'!J170="","",IF(OR('PCA - SECTI'!J170="Prorrogada",'PCA - SECTI'!J170="Em andamento"),"","Descentralização de Crédito"))</f>
        <v>Descentralização de Crédito</v>
      </c>
      <c r="H168" s="159" t="str">
        <f>IF('PCA - SECTI'!J170="","",IF(OR('PCA - SECTI'!J170="Prorrogada",'PCA - SECTI'!J170="Em andamento"),"","Repasse Financeiro"))</f>
        <v>Repasse Financeiro</v>
      </c>
    </row>
    <row r="169" spans="1:8">
      <c r="A169" s="158" t="str">
        <f>IF('PCA - SECTI'!J171="","",IF('PCA - SECTI'!J171="Prorrogada","Renovação Contratual (contrato já existente)",IF('PCA - SECTI'!J171="Em andamento","Despesa já contratada","")))</f>
        <v/>
      </c>
      <c r="B169" s="159" t="str">
        <f>IF('PCA - SECTI'!J171="","",IF(OR('PCA - SECTI'!J171="Prorrogada",'PCA - SECTI'!J171="Em andamento"),"","Licitação com Ata de Registro de Preços - ARP"))</f>
        <v>Licitação com Ata de Registro de Preços - ARP</v>
      </c>
      <c r="C169" s="159" t="str">
        <f>IF('PCA - SECTI'!J171="","",IF(OR('PCA - SECTI'!J171="Prorrogada",'PCA - SECTI'!J171="Em andamento"),"","Licitação sem Ata de Registro de Preços - ARP"))</f>
        <v>Licitação sem Ata de Registro de Preços - ARP</v>
      </c>
      <c r="D169" s="159" t="str">
        <f>IF('PCA - SECTI'!J171="","",IF(OR('PCA - SECTI'!J171="Prorrogada",'PCA - SECTI'!J171="Em andamento"),"","Contratação Direta (Inexigibilidade ou Dispensa de licitação)"))</f>
        <v>Contratação Direta (Inexigibilidade ou Dispensa de licitação)</v>
      </c>
      <c r="E169" s="159" t="str">
        <f>IF('PCA - SECTI'!J171="","",IF(OR('PCA - SECTI'!J171="Prorrogada",'PCA - SECTI'!J171="Em andamento"),"","Utilização de Ata de Registro de Preços - ARP"))</f>
        <v>Utilização de Ata de Registro de Preços - ARP</v>
      </c>
      <c r="F169" s="159" t="str">
        <f>IF('PCA - SECTI'!J171="","",IF(OR('PCA - SECTI'!J171="Prorrogada",'PCA - SECTI'!J171="Em andamento"),"","Licitação Internacional conforme regras do Acordo de Empréstimo com o Bando Mundial"))</f>
        <v>Licitação Internacional conforme regras do Acordo de Empréstimo com o Bando Mundial</v>
      </c>
      <c r="G169" s="159" t="str">
        <f>IF('PCA - SECTI'!J171="","",IF(OR('PCA - SECTI'!J171="Prorrogada",'PCA - SECTI'!J171="Em andamento"),"","Descentralização de Crédito"))</f>
        <v>Descentralização de Crédito</v>
      </c>
      <c r="H169" s="159" t="str">
        <f>IF('PCA - SECTI'!J171="","",IF(OR('PCA - SECTI'!J171="Prorrogada",'PCA - SECTI'!J171="Em andamento"),"","Repasse Financeiro"))</f>
        <v>Repasse Financeiro</v>
      </c>
    </row>
    <row r="170" spans="1:8">
      <c r="A170" s="158" t="str">
        <f>IF('PCA - SECTI'!J172="","",IF('PCA - SECTI'!J172="Prorrogada","Renovação Contratual (contrato já existente)",IF('PCA - SECTI'!J172="Em andamento","Despesa já contratada","")))</f>
        <v/>
      </c>
      <c r="B170" s="159" t="str">
        <f>IF('PCA - SECTI'!J172="","",IF(OR('PCA - SECTI'!J172="Prorrogada",'PCA - SECTI'!J172="Em andamento"),"","Licitação com Ata de Registro de Preços - ARP"))</f>
        <v>Licitação com Ata de Registro de Preços - ARP</v>
      </c>
      <c r="C170" s="159" t="str">
        <f>IF('PCA - SECTI'!J172="","",IF(OR('PCA - SECTI'!J172="Prorrogada",'PCA - SECTI'!J172="Em andamento"),"","Licitação sem Ata de Registro de Preços - ARP"))</f>
        <v>Licitação sem Ata de Registro de Preços - ARP</v>
      </c>
      <c r="D170" s="159" t="str">
        <f>IF('PCA - SECTI'!J172="","",IF(OR('PCA - SECTI'!J172="Prorrogada",'PCA - SECTI'!J172="Em andamento"),"","Contratação Direta (Inexigibilidade ou Dispensa de licitação)"))</f>
        <v>Contratação Direta (Inexigibilidade ou Dispensa de licitação)</v>
      </c>
      <c r="E170" s="159" t="str">
        <f>IF('PCA - SECTI'!J172="","",IF(OR('PCA - SECTI'!J172="Prorrogada",'PCA - SECTI'!J172="Em andamento"),"","Utilização de Ata de Registro de Preços - ARP"))</f>
        <v>Utilização de Ata de Registro de Preços - ARP</v>
      </c>
      <c r="F170" s="159" t="str">
        <f>IF('PCA - SECTI'!J172="","",IF(OR('PCA - SECTI'!J172="Prorrogada",'PCA - SECTI'!J172="Em andamento"),"","Licitação Internacional conforme regras do Acordo de Empréstimo com o Bando Mundial"))</f>
        <v>Licitação Internacional conforme regras do Acordo de Empréstimo com o Bando Mundial</v>
      </c>
      <c r="G170" s="159" t="str">
        <f>IF('PCA - SECTI'!J172="","",IF(OR('PCA - SECTI'!J172="Prorrogada",'PCA - SECTI'!J172="Em andamento"),"","Descentralização de Crédito"))</f>
        <v>Descentralização de Crédito</v>
      </c>
      <c r="H170" s="159" t="str">
        <f>IF('PCA - SECTI'!J172="","",IF(OR('PCA - SECTI'!J172="Prorrogada",'PCA - SECTI'!J172="Em andamento"),"","Repasse Financeiro"))</f>
        <v>Repasse Financeiro</v>
      </c>
    </row>
    <row r="171" spans="1:8">
      <c r="A171" s="158" t="str">
        <f>IF('PCA - SECTI'!J173="","",IF('PCA - SECTI'!J173="Prorrogada","Renovação Contratual (contrato já existente)",IF('PCA - SECTI'!J173="Em andamento","Despesa já contratada","")))</f>
        <v/>
      </c>
      <c r="B171" s="159" t="str">
        <f>IF('PCA - SECTI'!J173="","",IF(OR('PCA - SECTI'!J173="Prorrogada",'PCA - SECTI'!J173="Em andamento"),"","Licitação com Ata de Registro de Preços - ARP"))</f>
        <v>Licitação com Ata de Registro de Preços - ARP</v>
      </c>
      <c r="C171" s="159" t="str">
        <f>IF('PCA - SECTI'!J173="","",IF(OR('PCA - SECTI'!J173="Prorrogada",'PCA - SECTI'!J173="Em andamento"),"","Licitação sem Ata de Registro de Preços - ARP"))</f>
        <v>Licitação sem Ata de Registro de Preços - ARP</v>
      </c>
      <c r="D171" s="159" t="str">
        <f>IF('PCA - SECTI'!J173="","",IF(OR('PCA - SECTI'!J173="Prorrogada",'PCA - SECTI'!J173="Em andamento"),"","Contratação Direta (Inexigibilidade ou Dispensa de licitação)"))</f>
        <v>Contratação Direta (Inexigibilidade ou Dispensa de licitação)</v>
      </c>
      <c r="E171" s="159" t="str">
        <f>IF('PCA - SECTI'!J173="","",IF(OR('PCA - SECTI'!J173="Prorrogada",'PCA - SECTI'!J173="Em andamento"),"","Utilização de Ata de Registro de Preços - ARP"))</f>
        <v>Utilização de Ata de Registro de Preços - ARP</v>
      </c>
      <c r="F171" s="159" t="str">
        <f>IF('PCA - SECTI'!J173="","",IF(OR('PCA - SECTI'!J173="Prorrogada",'PCA - SECTI'!J173="Em andamento"),"","Licitação Internacional conforme regras do Acordo de Empréstimo com o Bando Mundial"))</f>
        <v>Licitação Internacional conforme regras do Acordo de Empréstimo com o Bando Mundial</v>
      </c>
      <c r="G171" s="159" t="str">
        <f>IF('PCA - SECTI'!J173="","",IF(OR('PCA - SECTI'!J173="Prorrogada",'PCA - SECTI'!J173="Em andamento"),"","Descentralização de Crédito"))</f>
        <v>Descentralização de Crédito</v>
      </c>
      <c r="H171" s="159" t="str">
        <f>IF('PCA - SECTI'!J173="","",IF(OR('PCA - SECTI'!J173="Prorrogada",'PCA - SECTI'!J173="Em andamento"),"","Repasse Financeiro"))</f>
        <v>Repasse Financeiro</v>
      </c>
    </row>
    <row r="172" spans="1:8">
      <c r="A172" s="158" t="str">
        <f>IF('PCA - SECTI'!J174="","",IF('PCA - SECTI'!J174="Prorrogada","Renovação Contratual (contrato já existente)",IF('PCA - SECTI'!J174="Em andamento","Despesa já contratada","")))</f>
        <v/>
      </c>
      <c r="B172" s="159" t="str">
        <f>IF('PCA - SECTI'!J174="","",IF(OR('PCA - SECTI'!J174="Prorrogada",'PCA - SECTI'!J174="Em andamento"),"","Licitação com Ata de Registro de Preços - ARP"))</f>
        <v>Licitação com Ata de Registro de Preços - ARP</v>
      </c>
      <c r="C172" s="159" t="str">
        <f>IF('PCA - SECTI'!J174="","",IF(OR('PCA - SECTI'!J174="Prorrogada",'PCA - SECTI'!J174="Em andamento"),"","Licitação sem Ata de Registro de Preços - ARP"))</f>
        <v>Licitação sem Ata de Registro de Preços - ARP</v>
      </c>
      <c r="D172" s="159" t="str">
        <f>IF('PCA - SECTI'!J174="","",IF(OR('PCA - SECTI'!J174="Prorrogada",'PCA - SECTI'!J174="Em andamento"),"","Contratação Direta (Inexigibilidade ou Dispensa de licitação)"))</f>
        <v>Contratação Direta (Inexigibilidade ou Dispensa de licitação)</v>
      </c>
      <c r="E172" s="159" t="str">
        <f>IF('PCA - SECTI'!J174="","",IF(OR('PCA - SECTI'!J174="Prorrogada",'PCA - SECTI'!J174="Em andamento"),"","Utilização de Ata de Registro de Preços - ARP"))</f>
        <v>Utilização de Ata de Registro de Preços - ARP</v>
      </c>
      <c r="F172" s="159" t="str">
        <f>IF('PCA - SECTI'!J174="","",IF(OR('PCA - SECTI'!J174="Prorrogada",'PCA - SECTI'!J174="Em andamento"),"","Licitação Internacional conforme regras do Acordo de Empréstimo com o Bando Mundial"))</f>
        <v>Licitação Internacional conforme regras do Acordo de Empréstimo com o Bando Mundial</v>
      </c>
      <c r="G172" s="159" t="str">
        <f>IF('PCA - SECTI'!J174="","",IF(OR('PCA - SECTI'!J174="Prorrogada",'PCA - SECTI'!J174="Em andamento"),"","Descentralização de Crédito"))</f>
        <v>Descentralização de Crédito</v>
      </c>
      <c r="H172" s="159" t="str">
        <f>IF('PCA - SECTI'!J174="","",IF(OR('PCA - SECTI'!J174="Prorrogada",'PCA - SECTI'!J174="Em andamento"),"","Repasse Financeiro"))</f>
        <v>Repasse Financeiro</v>
      </c>
    </row>
    <row r="173" spans="1:8">
      <c r="A173" s="158" t="str">
        <f>IF('PCA - SECTI'!J175="","",IF('PCA - SECTI'!J175="Prorrogada","Renovação Contratual (contrato já existente)",IF('PCA - SECTI'!J175="Em andamento","Despesa já contratada","")))</f>
        <v/>
      </c>
      <c r="B173" s="159" t="str">
        <f>IF('PCA - SECTI'!J175="","",IF(OR('PCA - SECTI'!J175="Prorrogada",'PCA - SECTI'!J175="Em andamento"),"","Licitação com Ata de Registro de Preços - ARP"))</f>
        <v>Licitação com Ata de Registro de Preços - ARP</v>
      </c>
      <c r="C173" s="159" t="str">
        <f>IF('PCA - SECTI'!J175="","",IF(OR('PCA - SECTI'!J175="Prorrogada",'PCA - SECTI'!J175="Em andamento"),"","Licitação sem Ata de Registro de Preços - ARP"))</f>
        <v>Licitação sem Ata de Registro de Preços - ARP</v>
      </c>
      <c r="D173" s="159" t="str">
        <f>IF('PCA - SECTI'!J175="","",IF(OR('PCA - SECTI'!J175="Prorrogada",'PCA - SECTI'!J175="Em andamento"),"","Contratação Direta (Inexigibilidade ou Dispensa de licitação)"))</f>
        <v>Contratação Direta (Inexigibilidade ou Dispensa de licitação)</v>
      </c>
      <c r="E173" s="159" t="str">
        <f>IF('PCA - SECTI'!J175="","",IF(OR('PCA - SECTI'!J175="Prorrogada",'PCA - SECTI'!J175="Em andamento"),"","Utilização de Ata de Registro de Preços - ARP"))</f>
        <v>Utilização de Ata de Registro de Preços - ARP</v>
      </c>
      <c r="F173" s="159" t="str">
        <f>IF('PCA - SECTI'!J175="","",IF(OR('PCA - SECTI'!J175="Prorrogada",'PCA - SECTI'!J175="Em andamento"),"","Licitação Internacional conforme regras do Acordo de Empréstimo com o Bando Mundial"))</f>
        <v>Licitação Internacional conforme regras do Acordo de Empréstimo com o Bando Mundial</v>
      </c>
      <c r="G173" s="159" t="str">
        <f>IF('PCA - SECTI'!J175="","",IF(OR('PCA - SECTI'!J175="Prorrogada",'PCA - SECTI'!J175="Em andamento"),"","Descentralização de Crédito"))</f>
        <v>Descentralização de Crédito</v>
      </c>
      <c r="H173" s="159" t="str">
        <f>IF('PCA - SECTI'!J175="","",IF(OR('PCA - SECTI'!J175="Prorrogada",'PCA - SECTI'!J175="Em andamento"),"","Repasse Financeiro"))</f>
        <v>Repasse Financeiro</v>
      </c>
    </row>
    <row r="174" spans="1:8">
      <c r="A174" s="158" t="str">
        <f>IF('PCA - SECTI'!J176="","",IF('PCA - SECTI'!J176="Prorrogada","Renovação Contratual (contrato já existente)",IF('PCA - SECTI'!J176="Em andamento","Despesa já contratada","")))</f>
        <v/>
      </c>
      <c r="B174" s="159" t="str">
        <f>IF('PCA - SECTI'!J176="","",IF(OR('PCA - SECTI'!J176="Prorrogada",'PCA - SECTI'!J176="Em andamento"),"","Licitação com Ata de Registro de Preços - ARP"))</f>
        <v>Licitação com Ata de Registro de Preços - ARP</v>
      </c>
      <c r="C174" s="159" t="str">
        <f>IF('PCA - SECTI'!J176="","",IF(OR('PCA - SECTI'!J176="Prorrogada",'PCA - SECTI'!J176="Em andamento"),"","Licitação sem Ata de Registro de Preços - ARP"))</f>
        <v>Licitação sem Ata de Registro de Preços - ARP</v>
      </c>
      <c r="D174" s="159" t="str">
        <f>IF('PCA - SECTI'!J176="","",IF(OR('PCA - SECTI'!J176="Prorrogada",'PCA - SECTI'!J176="Em andamento"),"","Contratação Direta (Inexigibilidade ou Dispensa de licitação)"))</f>
        <v>Contratação Direta (Inexigibilidade ou Dispensa de licitação)</v>
      </c>
      <c r="E174" s="159" t="str">
        <f>IF('PCA - SECTI'!J176="","",IF(OR('PCA - SECTI'!J176="Prorrogada",'PCA - SECTI'!J176="Em andamento"),"","Utilização de Ata de Registro de Preços - ARP"))</f>
        <v>Utilização de Ata de Registro de Preços - ARP</v>
      </c>
      <c r="F174" s="159" t="str">
        <f>IF('PCA - SECTI'!J176="","",IF(OR('PCA - SECTI'!J176="Prorrogada",'PCA - SECTI'!J176="Em andamento"),"","Licitação Internacional conforme regras do Acordo de Empréstimo com o Bando Mundial"))</f>
        <v>Licitação Internacional conforme regras do Acordo de Empréstimo com o Bando Mundial</v>
      </c>
      <c r="G174" s="159" t="str">
        <f>IF('PCA - SECTI'!J176="","",IF(OR('PCA - SECTI'!J176="Prorrogada",'PCA - SECTI'!J176="Em andamento"),"","Descentralização de Crédito"))</f>
        <v>Descentralização de Crédito</v>
      </c>
      <c r="H174" s="159" t="str">
        <f>IF('PCA - SECTI'!J176="","",IF(OR('PCA - SECTI'!J176="Prorrogada",'PCA - SECTI'!J176="Em andamento"),"","Repasse Financeiro"))</f>
        <v>Repasse Financeiro</v>
      </c>
    </row>
    <row r="175" spans="1:8">
      <c r="A175" s="158" t="str">
        <f>IF('PCA - SECTI'!J177="","",IF('PCA - SECTI'!J177="Prorrogada","Renovação Contratual (contrato já existente)",IF('PCA - SECTI'!J177="Em andamento","Despesa já contratada","")))</f>
        <v/>
      </c>
      <c r="B175" s="159" t="str">
        <f>IF('PCA - SECTI'!J177="","",IF(OR('PCA - SECTI'!J177="Prorrogada",'PCA - SECTI'!J177="Em andamento"),"","Licitação com Ata de Registro de Preços - ARP"))</f>
        <v>Licitação com Ata de Registro de Preços - ARP</v>
      </c>
      <c r="C175" s="159" t="str">
        <f>IF('PCA - SECTI'!J177="","",IF(OR('PCA - SECTI'!J177="Prorrogada",'PCA - SECTI'!J177="Em andamento"),"","Licitação sem Ata de Registro de Preços - ARP"))</f>
        <v>Licitação sem Ata de Registro de Preços - ARP</v>
      </c>
      <c r="D175" s="159" t="str">
        <f>IF('PCA - SECTI'!J177="","",IF(OR('PCA - SECTI'!J177="Prorrogada",'PCA - SECTI'!J177="Em andamento"),"","Contratação Direta (Inexigibilidade ou Dispensa de licitação)"))</f>
        <v>Contratação Direta (Inexigibilidade ou Dispensa de licitação)</v>
      </c>
      <c r="E175" s="159" t="str">
        <f>IF('PCA - SECTI'!J177="","",IF(OR('PCA - SECTI'!J177="Prorrogada",'PCA - SECTI'!J177="Em andamento"),"","Utilização de Ata de Registro de Preços - ARP"))</f>
        <v>Utilização de Ata de Registro de Preços - ARP</v>
      </c>
      <c r="F175" s="159" t="str">
        <f>IF('PCA - SECTI'!J177="","",IF(OR('PCA - SECTI'!J177="Prorrogada",'PCA - SECTI'!J177="Em andamento"),"","Licitação Internacional conforme regras do Acordo de Empréstimo com o Bando Mundial"))</f>
        <v>Licitação Internacional conforme regras do Acordo de Empréstimo com o Bando Mundial</v>
      </c>
      <c r="G175" s="159" t="str">
        <f>IF('PCA - SECTI'!J177="","",IF(OR('PCA - SECTI'!J177="Prorrogada",'PCA - SECTI'!J177="Em andamento"),"","Descentralização de Crédito"))</f>
        <v>Descentralização de Crédito</v>
      </c>
      <c r="H175" s="159" t="str">
        <f>IF('PCA - SECTI'!J177="","",IF(OR('PCA - SECTI'!J177="Prorrogada",'PCA - SECTI'!J177="Em andamento"),"","Repasse Financeiro"))</f>
        <v>Repasse Financeiro</v>
      </c>
    </row>
    <row r="176" spans="1:8">
      <c r="A176" s="158" t="str">
        <f>IF('PCA - SECTI'!J178="","",IF('PCA - SECTI'!J178="Prorrogada","Renovação Contratual (contrato já existente)",IF('PCA - SECTI'!J178="Em andamento","Despesa já contratada","")))</f>
        <v/>
      </c>
      <c r="B176" s="159" t="str">
        <f>IF('PCA - SECTI'!J178="","",IF(OR('PCA - SECTI'!J178="Prorrogada",'PCA - SECTI'!J178="Em andamento"),"","Licitação com Ata de Registro de Preços - ARP"))</f>
        <v>Licitação com Ata de Registro de Preços - ARP</v>
      </c>
      <c r="C176" s="159" t="str">
        <f>IF('PCA - SECTI'!J178="","",IF(OR('PCA - SECTI'!J178="Prorrogada",'PCA - SECTI'!J178="Em andamento"),"","Licitação sem Ata de Registro de Preços - ARP"))</f>
        <v>Licitação sem Ata de Registro de Preços - ARP</v>
      </c>
      <c r="D176" s="159" t="str">
        <f>IF('PCA - SECTI'!J178="","",IF(OR('PCA - SECTI'!J178="Prorrogada",'PCA - SECTI'!J178="Em andamento"),"","Contratação Direta (Inexigibilidade ou Dispensa de licitação)"))</f>
        <v>Contratação Direta (Inexigibilidade ou Dispensa de licitação)</v>
      </c>
      <c r="E176" s="159" t="str">
        <f>IF('PCA - SECTI'!J178="","",IF(OR('PCA - SECTI'!J178="Prorrogada",'PCA - SECTI'!J178="Em andamento"),"","Utilização de Ata de Registro de Preços - ARP"))</f>
        <v>Utilização de Ata de Registro de Preços - ARP</v>
      </c>
      <c r="F176" s="159" t="str">
        <f>IF('PCA - SECTI'!J178="","",IF(OR('PCA - SECTI'!J178="Prorrogada",'PCA - SECTI'!J178="Em andamento"),"","Licitação Internacional conforme regras do Acordo de Empréstimo com o Bando Mundial"))</f>
        <v>Licitação Internacional conforme regras do Acordo de Empréstimo com o Bando Mundial</v>
      </c>
      <c r="G176" s="159" t="str">
        <f>IF('PCA - SECTI'!J178="","",IF(OR('PCA - SECTI'!J178="Prorrogada",'PCA - SECTI'!J178="Em andamento"),"","Descentralização de Crédito"))</f>
        <v>Descentralização de Crédito</v>
      </c>
      <c r="H176" s="159" t="str">
        <f>IF('PCA - SECTI'!J178="","",IF(OR('PCA - SECTI'!J178="Prorrogada",'PCA - SECTI'!J178="Em andamento"),"","Repasse Financeiro"))</f>
        <v>Repasse Financeiro</v>
      </c>
    </row>
    <row r="177" spans="1:8">
      <c r="A177" s="158" t="str">
        <f>IF('PCA - SECTI'!J179="","",IF('PCA - SECTI'!J179="Prorrogada","Renovação Contratual (contrato já existente)",IF('PCA - SECTI'!J179="Em andamento","Despesa já contratada","")))</f>
        <v/>
      </c>
      <c r="B177" s="159" t="str">
        <f>IF('PCA - SECTI'!J179="","",IF(OR('PCA - SECTI'!J179="Prorrogada",'PCA - SECTI'!J179="Em andamento"),"","Licitação com Ata de Registro de Preços - ARP"))</f>
        <v>Licitação com Ata de Registro de Preços - ARP</v>
      </c>
      <c r="C177" s="159" t="str">
        <f>IF('PCA - SECTI'!J179="","",IF(OR('PCA - SECTI'!J179="Prorrogada",'PCA - SECTI'!J179="Em andamento"),"","Licitação sem Ata de Registro de Preços - ARP"))</f>
        <v>Licitação sem Ata de Registro de Preços - ARP</v>
      </c>
      <c r="D177" s="159" t="str">
        <f>IF('PCA - SECTI'!J179="","",IF(OR('PCA - SECTI'!J179="Prorrogada",'PCA - SECTI'!J179="Em andamento"),"","Contratação Direta (Inexigibilidade ou Dispensa de licitação)"))</f>
        <v>Contratação Direta (Inexigibilidade ou Dispensa de licitação)</v>
      </c>
      <c r="E177" s="159" t="str">
        <f>IF('PCA - SECTI'!J179="","",IF(OR('PCA - SECTI'!J179="Prorrogada",'PCA - SECTI'!J179="Em andamento"),"","Utilização de Ata de Registro de Preços - ARP"))</f>
        <v>Utilização de Ata de Registro de Preços - ARP</v>
      </c>
      <c r="F177" s="159" t="str">
        <f>IF('PCA - SECTI'!J179="","",IF(OR('PCA - SECTI'!J179="Prorrogada",'PCA - SECTI'!J179="Em andamento"),"","Licitação Internacional conforme regras do Acordo de Empréstimo com o Bando Mundial"))</f>
        <v>Licitação Internacional conforme regras do Acordo de Empréstimo com o Bando Mundial</v>
      </c>
      <c r="G177" s="159" t="str">
        <f>IF('PCA - SECTI'!J179="","",IF(OR('PCA - SECTI'!J179="Prorrogada",'PCA - SECTI'!J179="Em andamento"),"","Descentralização de Crédito"))</f>
        <v>Descentralização de Crédito</v>
      </c>
      <c r="H177" s="159" t="str">
        <f>IF('PCA - SECTI'!J179="","",IF(OR('PCA - SECTI'!J179="Prorrogada",'PCA - SECTI'!J179="Em andamento"),"","Repasse Financeiro"))</f>
        <v>Repasse Financeiro</v>
      </c>
    </row>
    <row r="178" spans="1:8">
      <c r="A178" s="158" t="str">
        <f>IF('PCA - SECTI'!J180="","",IF('PCA - SECTI'!J180="Prorrogada","Renovação Contratual (contrato já existente)",IF('PCA - SECTI'!J180="Em andamento","Despesa já contratada","")))</f>
        <v>Despesa já contratada</v>
      </c>
      <c r="B178" s="159" t="str">
        <f>IF('PCA - SECTI'!J180="","",IF(OR('PCA - SECTI'!J180="Prorrogada",'PCA - SECTI'!J180="Em andamento"),"","Licitação com Ata de Registro de Preços - ARP"))</f>
        <v/>
      </c>
      <c r="C178" s="159" t="str">
        <f>IF('PCA - SECTI'!J180="","",IF(OR('PCA - SECTI'!J180="Prorrogada",'PCA - SECTI'!J180="Em andamento"),"","Licitação sem Ata de Registro de Preços - ARP"))</f>
        <v/>
      </c>
      <c r="D178" s="159" t="str">
        <f>IF('PCA - SECTI'!J180="","",IF(OR('PCA - SECTI'!J180="Prorrogada",'PCA - SECTI'!J180="Em andamento"),"","Contratação Direta (Inexigibilidade ou Dispensa de licitação)"))</f>
        <v/>
      </c>
      <c r="E178" s="159" t="str">
        <f>IF('PCA - SECTI'!J180="","",IF(OR('PCA - SECTI'!J180="Prorrogada",'PCA - SECTI'!J180="Em andamento"),"","Utilização de Ata de Registro de Preços - ARP"))</f>
        <v/>
      </c>
      <c r="F178" s="159" t="str">
        <f>IF('PCA - SECTI'!J180="","",IF(OR('PCA - SECTI'!J180="Prorrogada",'PCA - SECTI'!J180="Em andamento"),"","Licitação Internacional conforme regras do Acordo de Empréstimo com o Bando Mundial"))</f>
        <v/>
      </c>
      <c r="G178" s="159" t="str">
        <f>IF('PCA - SECTI'!J180="","",IF(OR('PCA - SECTI'!J180="Prorrogada",'PCA - SECTI'!J180="Em andamento"),"","Descentralização de Crédito"))</f>
        <v/>
      </c>
      <c r="H178" s="159" t="str">
        <f>IF('PCA - SECTI'!J180="","",IF(OR('PCA - SECTI'!J180="Prorrogada",'PCA - SECTI'!J180="Em andamento"),"","Repasse Financeiro"))</f>
        <v/>
      </c>
    </row>
    <row r="179" spans="1:8">
      <c r="A179" s="158" t="str">
        <f>IF('PCA - SECTI'!J181="","",IF('PCA - SECTI'!J181="Prorrogada","Renovação Contratual (contrato já existente)",IF('PCA - SECTI'!J181="Em andamento","Despesa já contratada","")))</f>
        <v/>
      </c>
      <c r="B179" s="159" t="str">
        <f>IF('PCA - SECTI'!J181="","",IF(OR('PCA - SECTI'!J181="Prorrogada",'PCA - SECTI'!J181="Em andamento"),"","Licitação com Ata de Registro de Preços - ARP"))</f>
        <v>Licitação com Ata de Registro de Preços - ARP</v>
      </c>
      <c r="C179" s="159" t="str">
        <f>IF('PCA - SECTI'!J181="","",IF(OR('PCA - SECTI'!J181="Prorrogada",'PCA - SECTI'!J181="Em andamento"),"","Licitação sem Ata de Registro de Preços - ARP"))</f>
        <v>Licitação sem Ata de Registro de Preços - ARP</v>
      </c>
      <c r="D179" s="159" t="str">
        <f>IF('PCA - SECTI'!J181="","",IF(OR('PCA - SECTI'!J181="Prorrogada",'PCA - SECTI'!J181="Em andamento"),"","Contratação Direta (Inexigibilidade ou Dispensa de licitação)"))</f>
        <v>Contratação Direta (Inexigibilidade ou Dispensa de licitação)</v>
      </c>
      <c r="E179" s="159" t="str">
        <f>IF('PCA - SECTI'!J181="","",IF(OR('PCA - SECTI'!J181="Prorrogada",'PCA - SECTI'!J181="Em andamento"),"","Utilização de Ata de Registro de Preços - ARP"))</f>
        <v>Utilização de Ata de Registro de Preços - ARP</v>
      </c>
      <c r="F179" s="159" t="str">
        <f>IF('PCA - SECTI'!J181="","",IF(OR('PCA - SECTI'!J181="Prorrogada",'PCA - SECTI'!J181="Em andamento"),"","Licitação Internacional conforme regras do Acordo de Empréstimo com o Bando Mundial"))</f>
        <v>Licitação Internacional conforme regras do Acordo de Empréstimo com o Bando Mundial</v>
      </c>
      <c r="G179" s="159" t="str">
        <f>IF('PCA - SECTI'!J181="","",IF(OR('PCA - SECTI'!J181="Prorrogada",'PCA - SECTI'!J181="Em andamento"),"","Descentralização de Crédito"))</f>
        <v>Descentralização de Crédito</v>
      </c>
      <c r="H179" s="159" t="str">
        <f>IF('PCA - SECTI'!J181="","",IF(OR('PCA - SECTI'!J181="Prorrogada",'PCA - SECTI'!J181="Em andamento"),"","Repasse Financeiro"))</f>
        <v>Repasse Financeiro</v>
      </c>
    </row>
    <row r="180" spans="1:8">
      <c r="A180" s="158" t="str">
        <f>IF('PCA - SECTI'!J182="","",IF('PCA - SECTI'!J182="Prorrogada","Renovação Contratual (contrato já existente)",IF('PCA - SECTI'!J182="Em andamento","Despesa já contratada","")))</f>
        <v/>
      </c>
      <c r="B180" s="159" t="str">
        <f>IF('PCA - SECTI'!J182="","",IF(OR('PCA - SECTI'!J182="Prorrogada",'PCA - SECTI'!J182="Em andamento"),"","Licitação com Ata de Registro de Preços - ARP"))</f>
        <v>Licitação com Ata de Registro de Preços - ARP</v>
      </c>
      <c r="C180" s="159" t="str">
        <f>IF('PCA - SECTI'!J182="","",IF(OR('PCA - SECTI'!J182="Prorrogada",'PCA - SECTI'!J182="Em andamento"),"","Licitação sem Ata de Registro de Preços - ARP"))</f>
        <v>Licitação sem Ata de Registro de Preços - ARP</v>
      </c>
      <c r="D180" s="159" t="str">
        <f>IF('PCA - SECTI'!J182="","",IF(OR('PCA - SECTI'!J182="Prorrogada",'PCA - SECTI'!J182="Em andamento"),"","Contratação Direta (Inexigibilidade ou Dispensa de licitação)"))</f>
        <v>Contratação Direta (Inexigibilidade ou Dispensa de licitação)</v>
      </c>
      <c r="E180" s="159" t="str">
        <f>IF('PCA - SECTI'!J182="","",IF(OR('PCA - SECTI'!J182="Prorrogada",'PCA - SECTI'!J182="Em andamento"),"","Utilização de Ata de Registro de Preços - ARP"))</f>
        <v>Utilização de Ata de Registro de Preços - ARP</v>
      </c>
      <c r="F180" s="159" t="str">
        <f>IF('PCA - SECTI'!J182="","",IF(OR('PCA - SECTI'!J182="Prorrogada",'PCA - SECTI'!J182="Em andamento"),"","Licitação Internacional conforme regras do Acordo de Empréstimo com o Bando Mundial"))</f>
        <v>Licitação Internacional conforme regras do Acordo de Empréstimo com o Bando Mundial</v>
      </c>
      <c r="G180" s="159" t="str">
        <f>IF('PCA - SECTI'!J182="","",IF(OR('PCA - SECTI'!J182="Prorrogada",'PCA - SECTI'!J182="Em andamento"),"","Descentralização de Crédito"))</f>
        <v>Descentralização de Crédito</v>
      </c>
      <c r="H180" s="159" t="str">
        <f>IF('PCA - SECTI'!J182="","",IF(OR('PCA - SECTI'!J182="Prorrogada",'PCA - SECTI'!J182="Em andamento"),"","Repasse Financeiro"))</f>
        <v>Repasse Financeiro</v>
      </c>
    </row>
    <row r="181" spans="1:8">
      <c r="A181" s="158" t="str">
        <f>IF('PCA - SECTI'!J183="","",IF('PCA - SECTI'!J183="Prorrogada","Renovação Contratual (contrato já existente)",IF('PCA - SECTI'!J183="Em andamento","Despesa já contratada","")))</f>
        <v>Despesa já contratada</v>
      </c>
      <c r="B181" s="159" t="str">
        <f>IF('PCA - SECTI'!J183="","",IF(OR('PCA - SECTI'!J183="Prorrogada",'PCA - SECTI'!J183="Em andamento"),"","Licitação com Ata de Registro de Preços - ARP"))</f>
        <v/>
      </c>
      <c r="C181" s="159" t="str">
        <f>IF('PCA - SECTI'!J183="","",IF(OR('PCA - SECTI'!J183="Prorrogada",'PCA - SECTI'!J183="Em andamento"),"","Licitação sem Ata de Registro de Preços - ARP"))</f>
        <v/>
      </c>
      <c r="D181" s="159" t="str">
        <f>IF('PCA - SECTI'!J183="","",IF(OR('PCA - SECTI'!J183="Prorrogada",'PCA - SECTI'!J183="Em andamento"),"","Contratação Direta (Inexigibilidade ou Dispensa de licitação)"))</f>
        <v/>
      </c>
      <c r="E181" s="159" t="str">
        <f>IF('PCA - SECTI'!J183="","",IF(OR('PCA - SECTI'!J183="Prorrogada",'PCA - SECTI'!J183="Em andamento"),"","Utilização de Ata de Registro de Preços - ARP"))</f>
        <v/>
      </c>
      <c r="F181" s="159" t="str">
        <f>IF('PCA - SECTI'!J183="","",IF(OR('PCA - SECTI'!J183="Prorrogada",'PCA - SECTI'!J183="Em andamento"),"","Licitação Internacional conforme regras do Acordo de Empréstimo com o Bando Mundial"))</f>
        <v/>
      </c>
      <c r="G181" s="159" t="str">
        <f>IF('PCA - SECTI'!J183="","",IF(OR('PCA - SECTI'!J183="Prorrogada",'PCA - SECTI'!J183="Em andamento"),"","Descentralização de Crédito"))</f>
        <v/>
      </c>
      <c r="H181" s="159" t="str">
        <f>IF('PCA - SECTI'!J183="","",IF(OR('PCA - SECTI'!J183="Prorrogada",'PCA - SECTI'!J183="Em andamento"),"","Repasse Financeiro"))</f>
        <v/>
      </c>
    </row>
    <row r="182" spans="1:8">
      <c r="A182" s="158" t="str">
        <f>IF('PCA - SECTI'!J184="","",IF('PCA - SECTI'!J184="Prorrogada","Renovação Contratual (contrato já existente)",IF('PCA - SECTI'!J184="Em andamento","Despesa já contratada","")))</f>
        <v/>
      </c>
      <c r="B182" s="159" t="str">
        <f>IF('PCA - SECTI'!J184="","",IF(OR('PCA - SECTI'!J184="Prorrogada",'PCA - SECTI'!J184="Em andamento"),"","Licitação com Ata de Registro de Preços - ARP"))</f>
        <v>Licitação com Ata de Registro de Preços - ARP</v>
      </c>
      <c r="C182" s="159" t="str">
        <f>IF('PCA - SECTI'!J184="","",IF(OR('PCA - SECTI'!J184="Prorrogada",'PCA - SECTI'!J184="Em andamento"),"","Licitação sem Ata de Registro de Preços - ARP"))</f>
        <v>Licitação sem Ata de Registro de Preços - ARP</v>
      </c>
      <c r="D182" s="159" t="str">
        <f>IF('PCA - SECTI'!J184="","",IF(OR('PCA - SECTI'!J184="Prorrogada",'PCA - SECTI'!J184="Em andamento"),"","Contratação Direta (Inexigibilidade ou Dispensa de licitação)"))</f>
        <v>Contratação Direta (Inexigibilidade ou Dispensa de licitação)</v>
      </c>
      <c r="E182" s="159" t="str">
        <f>IF('PCA - SECTI'!J184="","",IF(OR('PCA - SECTI'!J184="Prorrogada",'PCA - SECTI'!J184="Em andamento"),"","Utilização de Ata de Registro de Preços - ARP"))</f>
        <v>Utilização de Ata de Registro de Preços - ARP</v>
      </c>
      <c r="F182" s="159" t="str">
        <f>IF('PCA - SECTI'!J184="","",IF(OR('PCA - SECTI'!J184="Prorrogada",'PCA - SECTI'!J184="Em andamento"),"","Licitação Internacional conforme regras do Acordo de Empréstimo com o Bando Mundial"))</f>
        <v>Licitação Internacional conforme regras do Acordo de Empréstimo com o Bando Mundial</v>
      </c>
      <c r="G182" s="159" t="str">
        <f>IF('PCA - SECTI'!J184="","",IF(OR('PCA - SECTI'!J184="Prorrogada",'PCA - SECTI'!J184="Em andamento"),"","Descentralização de Crédito"))</f>
        <v>Descentralização de Crédito</v>
      </c>
      <c r="H182" s="159" t="str">
        <f>IF('PCA - SECTI'!J184="","",IF(OR('PCA - SECTI'!J184="Prorrogada",'PCA - SECTI'!J184="Em andamento"),"","Repasse Financeiro"))</f>
        <v>Repasse Financeiro</v>
      </c>
    </row>
    <row r="183" spans="1:8">
      <c r="A183" s="158" t="str">
        <f>IF('PCA - SECTI'!J185="","",IF('PCA - SECTI'!J185="Prorrogada","Renovação Contratual (contrato já existente)",IF('PCA - SECTI'!J185="Em andamento","Despesa já contratada","")))</f>
        <v/>
      </c>
      <c r="B183" s="159" t="str">
        <f>IF('PCA - SECTI'!J185="","",IF(OR('PCA - SECTI'!J185="Prorrogada",'PCA - SECTI'!J185="Em andamento"),"","Licitação com Ata de Registro de Preços - ARP"))</f>
        <v>Licitação com Ata de Registro de Preços - ARP</v>
      </c>
      <c r="C183" s="159" t="str">
        <f>IF('PCA - SECTI'!J185="","",IF(OR('PCA - SECTI'!J185="Prorrogada",'PCA - SECTI'!J185="Em andamento"),"","Licitação sem Ata de Registro de Preços - ARP"))</f>
        <v>Licitação sem Ata de Registro de Preços - ARP</v>
      </c>
      <c r="D183" s="159" t="str">
        <f>IF('PCA - SECTI'!J185="","",IF(OR('PCA - SECTI'!J185="Prorrogada",'PCA - SECTI'!J185="Em andamento"),"","Contratação Direta (Inexigibilidade ou Dispensa de licitação)"))</f>
        <v>Contratação Direta (Inexigibilidade ou Dispensa de licitação)</v>
      </c>
      <c r="E183" s="159" t="str">
        <f>IF('PCA - SECTI'!J185="","",IF(OR('PCA - SECTI'!J185="Prorrogada",'PCA - SECTI'!J185="Em andamento"),"","Utilização de Ata de Registro de Preços - ARP"))</f>
        <v>Utilização de Ata de Registro de Preços - ARP</v>
      </c>
      <c r="F183" s="159" t="str">
        <f>IF('PCA - SECTI'!J185="","",IF(OR('PCA - SECTI'!J185="Prorrogada",'PCA - SECTI'!J185="Em andamento"),"","Licitação Internacional conforme regras do Acordo de Empréstimo com o Bando Mundial"))</f>
        <v>Licitação Internacional conforme regras do Acordo de Empréstimo com o Bando Mundial</v>
      </c>
      <c r="G183" s="159" t="str">
        <f>IF('PCA - SECTI'!J185="","",IF(OR('PCA - SECTI'!J185="Prorrogada",'PCA - SECTI'!J185="Em andamento"),"","Descentralização de Crédito"))</f>
        <v>Descentralização de Crédito</v>
      </c>
      <c r="H183" s="159" t="str">
        <f>IF('PCA - SECTI'!J185="","",IF(OR('PCA - SECTI'!J185="Prorrogada",'PCA - SECTI'!J185="Em andamento"),"","Repasse Financeiro"))</f>
        <v>Repasse Financeiro</v>
      </c>
    </row>
    <row r="184" spans="1:8">
      <c r="A184" s="158" t="str">
        <f>IF('PCA - SECTI'!J186="","",IF('PCA - SECTI'!J186="Prorrogada","Renovação Contratual (contrato já existente)",IF('PCA - SECTI'!J186="Em andamento","Despesa já contratada","")))</f>
        <v/>
      </c>
      <c r="B184" s="159" t="str">
        <f>IF('PCA - SECTI'!J186="","",IF(OR('PCA - SECTI'!J186="Prorrogada",'PCA - SECTI'!J186="Em andamento"),"","Licitação com Ata de Registro de Preços - ARP"))</f>
        <v>Licitação com Ata de Registro de Preços - ARP</v>
      </c>
      <c r="C184" s="159" t="str">
        <f>IF('PCA - SECTI'!J186="","",IF(OR('PCA - SECTI'!J186="Prorrogada",'PCA - SECTI'!J186="Em andamento"),"","Licitação sem Ata de Registro de Preços - ARP"))</f>
        <v>Licitação sem Ata de Registro de Preços - ARP</v>
      </c>
      <c r="D184" s="159" t="str">
        <f>IF('PCA - SECTI'!J186="","",IF(OR('PCA - SECTI'!J186="Prorrogada",'PCA - SECTI'!J186="Em andamento"),"","Contratação Direta (Inexigibilidade ou Dispensa de licitação)"))</f>
        <v>Contratação Direta (Inexigibilidade ou Dispensa de licitação)</v>
      </c>
      <c r="E184" s="159" t="str">
        <f>IF('PCA - SECTI'!J186="","",IF(OR('PCA - SECTI'!J186="Prorrogada",'PCA - SECTI'!J186="Em andamento"),"","Utilização de Ata de Registro de Preços - ARP"))</f>
        <v>Utilização de Ata de Registro de Preços - ARP</v>
      </c>
      <c r="F184" s="159" t="str">
        <f>IF('PCA - SECTI'!J186="","",IF(OR('PCA - SECTI'!J186="Prorrogada",'PCA - SECTI'!J186="Em andamento"),"","Licitação Internacional conforme regras do Acordo de Empréstimo com o Bando Mundial"))</f>
        <v>Licitação Internacional conforme regras do Acordo de Empréstimo com o Bando Mundial</v>
      </c>
      <c r="G184" s="159" t="str">
        <f>IF('PCA - SECTI'!J186="","",IF(OR('PCA - SECTI'!J186="Prorrogada",'PCA - SECTI'!J186="Em andamento"),"","Descentralização de Crédito"))</f>
        <v>Descentralização de Crédito</v>
      </c>
      <c r="H184" s="159" t="str">
        <f>IF('PCA - SECTI'!J186="","",IF(OR('PCA - SECTI'!J186="Prorrogada",'PCA - SECTI'!J186="Em andamento"),"","Repasse Financeiro"))</f>
        <v>Repasse Financeiro</v>
      </c>
    </row>
    <row r="185" spans="1:8">
      <c r="A185" s="158" t="str">
        <f>IF('PCA - SECTI'!J187="","",IF('PCA - SECTI'!J187="Prorrogada","Renovação Contratual (contrato já existente)",IF('PCA - SECTI'!J187="Em andamento","Despesa já contratada","")))</f>
        <v/>
      </c>
      <c r="B185" s="159" t="str">
        <f>IF('PCA - SECTI'!J187="","",IF(OR('PCA - SECTI'!J187="Prorrogada",'PCA - SECTI'!J187="Em andamento"),"","Licitação com Ata de Registro de Preços - ARP"))</f>
        <v>Licitação com Ata de Registro de Preços - ARP</v>
      </c>
      <c r="C185" s="159" t="str">
        <f>IF('PCA - SECTI'!J187="","",IF(OR('PCA - SECTI'!J187="Prorrogada",'PCA - SECTI'!J187="Em andamento"),"","Licitação sem Ata de Registro de Preços - ARP"))</f>
        <v>Licitação sem Ata de Registro de Preços - ARP</v>
      </c>
      <c r="D185" s="159" t="str">
        <f>IF('PCA - SECTI'!J187="","",IF(OR('PCA - SECTI'!J187="Prorrogada",'PCA - SECTI'!J187="Em andamento"),"","Contratação Direta (Inexigibilidade ou Dispensa de licitação)"))</f>
        <v>Contratação Direta (Inexigibilidade ou Dispensa de licitação)</v>
      </c>
      <c r="E185" s="159" t="str">
        <f>IF('PCA - SECTI'!J187="","",IF(OR('PCA - SECTI'!J187="Prorrogada",'PCA - SECTI'!J187="Em andamento"),"","Utilização de Ata de Registro de Preços - ARP"))</f>
        <v>Utilização de Ata de Registro de Preços - ARP</v>
      </c>
      <c r="F185" s="159" t="str">
        <f>IF('PCA - SECTI'!J187="","",IF(OR('PCA - SECTI'!J187="Prorrogada",'PCA - SECTI'!J187="Em andamento"),"","Licitação Internacional conforme regras do Acordo de Empréstimo com o Bando Mundial"))</f>
        <v>Licitação Internacional conforme regras do Acordo de Empréstimo com o Bando Mundial</v>
      </c>
      <c r="G185" s="159" t="str">
        <f>IF('PCA - SECTI'!J187="","",IF(OR('PCA - SECTI'!J187="Prorrogada",'PCA - SECTI'!J187="Em andamento"),"","Descentralização de Crédito"))</f>
        <v>Descentralização de Crédito</v>
      </c>
      <c r="H185" s="159" t="str">
        <f>IF('PCA - SECTI'!J187="","",IF(OR('PCA - SECTI'!J187="Prorrogada",'PCA - SECTI'!J187="Em andamento"),"","Repasse Financeiro"))</f>
        <v>Repasse Financeiro</v>
      </c>
    </row>
    <row r="186" spans="1:8">
      <c r="A186" s="158" t="str">
        <f>IF('PCA - SECTI'!J188="","",IF('PCA - SECTI'!J188="Prorrogada","Renovação Contratual (contrato já existente)",IF('PCA - SECTI'!J188="Em andamento","Despesa já contratada","")))</f>
        <v/>
      </c>
      <c r="B186" s="159" t="str">
        <f>IF('PCA - SECTI'!J188="","",IF(OR('PCA - SECTI'!J188="Prorrogada",'PCA - SECTI'!J188="Em andamento"),"","Licitação com Ata de Registro de Preços - ARP"))</f>
        <v>Licitação com Ata de Registro de Preços - ARP</v>
      </c>
      <c r="C186" s="159" t="str">
        <f>IF('PCA - SECTI'!J188="","",IF(OR('PCA - SECTI'!J188="Prorrogada",'PCA - SECTI'!J188="Em andamento"),"","Licitação sem Ata de Registro de Preços - ARP"))</f>
        <v>Licitação sem Ata de Registro de Preços - ARP</v>
      </c>
      <c r="D186" s="159" t="str">
        <f>IF('PCA - SECTI'!J188="","",IF(OR('PCA - SECTI'!J188="Prorrogada",'PCA - SECTI'!J188="Em andamento"),"","Contratação Direta (Inexigibilidade ou Dispensa de licitação)"))</f>
        <v>Contratação Direta (Inexigibilidade ou Dispensa de licitação)</v>
      </c>
      <c r="E186" s="159" t="str">
        <f>IF('PCA - SECTI'!J188="","",IF(OR('PCA - SECTI'!J188="Prorrogada",'PCA - SECTI'!J188="Em andamento"),"","Utilização de Ata de Registro de Preços - ARP"))</f>
        <v>Utilização de Ata de Registro de Preços - ARP</v>
      </c>
      <c r="F186" s="159" t="str">
        <f>IF('PCA - SECTI'!J188="","",IF(OR('PCA - SECTI'!J188="Prorrogada",'PCA - SECTI'!J188="Em andamento"),"","Licitação Internacional conforme regras do Acordo de Empréstimo com o Bando Mundial"))</f>
        <v>Licitação Internacional conforme regras do Acordo de Empréstimo com o Bando Mundial</v>
      </c>
      <c r="G186" s="159" t="str">
        <f>IF('PCA - SECTI'!J188="","",IF(OR('PCA - SECTI'!J188="Prorrogada",'PCA - SECTI'!J188="Em andamento"),"","Descentralização de Crédito"))</f>
        <v>Descentralização de Crédito</v>
      </c>
      <c r="H186" s="159" t="str">
        <f>IF('PCA - SECTI'!J188="","",IF(OR('PCA - SECTI'!J188="Prorrogada",'PCA - SECTI'!J188="Em andamento"),"","Repasse Financeiro"))</f>
        <v>Repasse Financeiro</v>
      </c>
    </row>
    <row r="187" spans="1:8">
      <c r="A187" s="158" t="str">
        <f>IF('PCA - SECTI'!J189="","",IF('PCA - SECTI'!J189="Prorrogada","Renovação Contratual (contrato já existente)",IF('PCA - SECTI'!J189="Em andamento","Despesa já contratada","")))</f>
        <v/>
      </c>
      <c r="B187" s="159" t="str">
        <f>IF('PCA - SECTI'!J189="","",IF(OR('PCA - SECTI'!J189="Prorrogada",'PCA - SECTI'!J189="Em andamento"),"","Licitação com Ata de Registro de Preços - ARP"))</f>
        <v>Licitação com Ata de Registro de Preços - ARP</v>
      </c>
      <c r="C187" s="159" t="str">
        <f>IF('PCA - SECTI'!J189="","",IF(OR('PCA - SECTI'!J189="Prorrogada",'PCA - SECTI'!J189="Em andamento"),"","Licitação sem Ata de Registro de Preços - ARP"))</f>
        <v>Licitação sem Ata de Registro de Preços - ARP</v>
      </c>
      <c r="D187" s="159" t="str">
        <f>IF('PCA - SECTI'!J189="","",IF(OR('PCA - SECTI'!J189="Prorrogada",'PCA - SECTI'!J189="Em andamento"),"","Contratação Direta (Inexigibilidade ou Dispensa de licitação)"))</f>
        <v>Contratação Direta (Inexigibilidade ou Dispensa de licitação)</v>
      </c>
      <c r="E187" s="159" t="str">
        <f>IF('PCA - SECTI'!J189="","",IF(OR('PCA - SECTI'!J189="Prorrogada",'PCA - SECTI'!J189="Em andamento"),"","Utilização de Ata de Registro de Preços - ARP"))</f>
        <v>Utilização de Ata de Registro de Preços - ARP</v>
      </c>
      <c r="F187" s="159" t="str">
        <f>IF('PCA - SECTI'!J189="","",IF(OR('PCA - SECTI'!J189="Prorrogada",'PCA - SECTI'!J189="Em andamento"),"","Licitação Internacional conforme regras do Acordo de Empréstimo com o Bando Mundial"))</f>
        <v>Licitação Internacional conforme regras do Acordo de Empréstimo com o Bando Mundial</v>
      </c>
      <c r="G187" s="159" t="str">
        <f>IF('PCA - SECTI'!J189="","",IF(OR('PCA - SECTI'!J189="Prorrogada",'PCA - SECTI'!J189="Em andamento"),"","Descentralização de Crédito"))</f>
        <v>Descentralização de Crédito</v>
      </c>
      <c r="H187" s="159" t="str">
        <f>IF('PCA - SECTI'!J189="","",IF(OR('PCA - SECTI'!J189="Prorrogada",'PCA - SECTI'!J189="Em andamento"),"","Repasse Financeiro"))</f>
        <v>Repasse Financeiro</v>
      </c>
    </row>
    <row r="188" spans="1:8">
      <c r="A188" s="158" t="str">
        <f>IF('PCA - SECTI'!J190="","",IF('PCA - SECTI'!J190="Prorrogada","Renovação Contratual (contrato já existente)",IF('PCA - SECTI'!J190="Em andamento","Despesa já contratada","")))</f>
        <v/>
      </c>
      <c r="B188" s="159" t="str">
        <f>IF('PCA - SECTI'!J190="","",IF(OR('PCA - SECTI'!J190="Prorrogada",'PCA - SECTI'!J190="Em andamento"),"","Licitação com Ata de Registro de Preços - ARP"))</f>
        <v>Licitação com Ata de Registro de Preços - ARP</v>
      </c>
      <c r="C188" s="159" t="str">
        <f>IF('PCA - SECTI'!J190="","",IF(OR('PCA - SECTI'!J190="Prorrogada",'PCA - SECTI'!J190="Em andamento"),"","Licitação sem Ata de Registro de Preços - ARP"))</f>
        <v>Licitação sem Ata de Registro de Preços - ARP</v>
      </c>
      <c r="D188" s="159" t="str">
        <f>IF('PCA - SECTI'!J190="","",IF(OR('PCA - SECTI'!J190="Prorrogada",'PCA - SECTI'!J190="Em andamento"),"","Contratação Direta (Inexigibilidade ou Dispensa de licitação)"))</f>
        <v>Contratação Direta (Inexigibilidade ou Dispensa de licitação)</v>
      </c>
      <c r="E188" s="159" t="str">
        <f>IF('PCA - SECTI'!J190="","",IF(OR('PCA - SECTI'!J190="Prorrogada",'PCA - SECTI'!J190="Em andamento"),"","Utilização de Ata de Registro de Preços - ARP"))</f>
        <v>Utilização de Ata de Registro de Preços - ARP</v>
      </c>
      <c r="F188" s="159" t="str">
        <f>IF('PCA - SECTI'!J190="","",IF(OR('PCA - SECTI'!J190="Prorrogada",'PCA - SECTI'!J190="Em andamento"),"","Licitação Internacional conforme regras do Acordo de Empréstimo com o Bando Mundial"))</f>
        <v>Licitação Internacional conforme regras do Acordo de Empréstimo com o Bando Mundial</v>
      </c>
      <c r="G188" s="159" t="str">
        <f>IF('PCA - SECTI'!J190="","",IF(OR('PCA - SECTI'!J190="Prorrogada",'PCA - SECTI'!J190="Em andamento"),"","Descentralização de Crédito"))</f>
        <v>Descentralização de Crédito</v>
      </c>
      <c r="H188" s="159" t="str">
        <f>IF('PCA - SECTI'!J190="","",IF(OR('PCA - SECTI'!J190="Prorrogada",'PCA - SECTI'!J190="Em andamento"),"","Repasse Financeiro"))</f>
        <v>Repasse Financeiro</v>
      </c>
    </row>
    <row r="189" spans="1:8">
      <c r="A189" s="158" t="str">
        <f>IF('PCA - SECTI'!J191="","",IF('PCA - SECTI'!J191="Prorrogada","Renovação Contratual (contrato já existente)",IF('PCA - SECTI'!J191="Em andamento","Despesa já contratada","")))</f>
        <v/>
      </c>
      <c r="B189" s="159" t="str">
        <f>IF('PCA - SECTI'!J191="","",IF(OR('PCA - SECTI'!J191="Prorrogada",'PCA - SECTI'!J191="Em andamento"),"","Licitação com Ata de Registro de Preços - ARP"))</f>
        <v>Licitação com Ata de Registro de Preços - ARP</v>
      </c>
      <c r="C189" s="159" t="str">
        <f>IF('PCA - SECTI'!J191="","",IF(OR('PCA - SECTI'!J191="Prorrogada",'PCA - SECTI'!J191="Em andamento"),"","Licitação sem Ata de Registro de Preços - ARP"))</f>
        <v>Licitação sem Ata de Registro de Preços - ARP</v>
      </c>
      <c r="D189" s="159" t="str">
        <f>IF('PCA - SECTI'!J191="","",IF(OR('PCA - SECTI'!J191="Prorrogada",'PCA - SECTI'!J191="Em andamento"),"","Contratação Direta (Inexigibilidade ou Dispensa de licitação)"))</f>
        <v>Contratação Direta (Inexigibilidade ou Dispensa de licitação)</v>
      </c>
      <c r="E189" s="159" t="str">
        <f>IF('PCA - SECTI'!J191="","",IF(OR('PCA - SECTI'!J191="Prorrogada",'PCA - SECTI'!J191="Em andamento"),"","Utilização de Ata de Registro de Preços - ARP"))</f>
        <v>Utilização de Ata de Registro de Preços - ARP</v>
      </c>
      <c r="F189" s="159" t="str">
        <f>IF('PCA - SECTI'!J191="","",IF(OR('PCA - SECTI'!J191="Prorrogada",'PCA - SECTI'!J191="Em andamento"),"","Licitação Internacional conforme regras do Acordo de Empréstimo com o Bando Mundial"))</f>
        <v>Licitação Internacional conforme regras do Acordo de Empréstimo com o Bando Mundial</v>
      </c>
      <c r="G189" s="159" t="str">
        <f>IF('PCA - SECTI'!J191="","",IF(OR('PCA - SECTI'!J191="Prorrogada",'PCA - SECTI'!J191="Em andamento"),"","Descentralização de Crédito"))</f>
        <v>Descentralização de Crédito</v>
      </c>
      <c r="H189" s="159" t="str">
        <f>IF('PCA - SECTI'!J191="","",IF(OR('PCA - SECTI'!J191="Prorrogada",'PCA - SECTI'!J191="Em andamento"),"","Repasse Financeiro"))</f>
        <v>Repasse Financeiro</v>
      </c>
    </row>
    <row r="190" spans="1:8">
      <c r="A190" s="158" t="str">
        <f>IF('PCA - SECTI'!J192="","",IF('PCA - SECTI'!J192="Prorrogada","Renovação Contratual (contrato já existente)",IF('PCA - SECTI'!J192="Em andamento","Despesa já contratada","")))</f>
        <v/>
      </c>
      <c r="B190" s="159" t="str">
        <f>IF('PCA - SECTI'!J192="","",IF(OR('PCA - SECTI'!J192="Prorrogada",'PCA - SECTI'!J192="Em andamento"),"","Licitação com Ata de Registro de Preços - ARP"))</f>
        <v>Licitação com Ata de Registro de Preços - ARP</v>
      </c>
      <c r="C190" s="159" t="str">
        <f>IF('PCA - SECTI'!J192="","",IF(OR('PCA - SECTI'!J192="Prorrogada",'PCA - SECTI'!J192="Em andamento"),"","Licitação sem Ata de Registro de Preços - ARP"))</f>
        <v>Licitação sem Ata de Registro de Preços - ARP</v>
      </c>
      <c r="D190" s="159" t="str">
        <f>IF('PCA - SECTI'!J192="","",IF(OR('PCA - SECTI'!J192="Prorrogada",'PCA - SECTI'!J192="Em andamento"),"","Contratação Direta (Inexigibilidade ou Dispensa de licitação)"))</f>
        <v>Contratação Direta (Inexigibilidade ou Dispensa de licitação)</v>
      </c>
      <c r="E190" s="159" t="str">
        <f>IF('PCA - SECTI'!J192="","",IF(OR('PCA - SECTI'!J192="Prorrogada",'PCA - SECTI'!J192="Em andamento"),"","Utilização de Ata de Registro de Preços - ARP"))</f>
        <v>Utilização de Ata de Registro de Preços - ARP</v>
      </c>
      <c r="F190" s="159" t="str">
        <f>IF('PCA - SECTI'!J192="","",IF(OR('PCA - SECTI'!J192="Prorrogada",'PCA - SECTI'!J192="Em andamento"),"","Licitação Internacional conforme regras do Acordo de Empréstimo com o Bando Mundial"))</f>
        <v>Licitação Internacional conforme regras do Acordo de Empréstimo com o Bando Mundial</v>
      </c>
      <c r="G190" s="159" t="str">
        <f>IF('PCA - SECTI'!J192="","",IF(OR('PCA - SECTI'!J192="Prorrogada",'PCA - SECTI'!J192="Em andamento"),"","Descentralização de Crédito"))</f>
        <v>Descentralização de Crédito</v>
      </c>
      <c r="H190" s="159" t="str">
        <f>IF('PCA - SECTI'!J192="","",IF(OR('PCA - SECTI'!J192="Prorrogada",'PCA - SECTI'!J192="Em andamento"),"","Repasse Financeiro"))</f>
        <v>Repasse Financeiro</v>
      </c>
    </row>
    <row r="191" spans="1:8">
      <c r="A191" s="158" t="str">
        <f>IF('PCA - SECTI'!J193="","",IF('PCA - SECTI'!J193="Prorrogada","Renovação Contratual (contrato já existente)",IF('PCA - SECTI'!J193="Em andamento","Despesa já contratada","")))</f>
        <v/>
      </c>
      <c r="B191" s="159" t="str">
        <f>IF('PCA - SECTI'!J193="","",IF(OR('PCA - SECTI'!J193="Prorrogada",'PCA - SECTI'!J193="Em andamento"),"","Licitação com Ata de Registro de Preços - ARP"))</f>
        <v>Licitação com Ata de Registro de Preços - ARP</v>
      </c>
      <c r="C191" s="159" t="str">
        <f>IF('PCA - SECTI'!J193="","",IF(OR('PCA - SECTI'!J193="Prorrogada",'PCA - SECTI'!J193="Em andamento"),"","Licitação sem Ata de Registro de Preços - ARP"))</f>
        <v>Licitação sem Ata de Registro de Preços - ARP</v>
      </c>
      <c r="D191" s="159" t="str">
        <f>IF('PCA - SECTI'!J193="","",IF(OR('PCA - SECTI'!J193="Prorrogada",'PCA - SECTI'!J193="Em andamento"),"","Contratação Direta (Inexigibilidade ou Dispensa de licitação)"))</f>
        <v>Contratação Direta (Inexigibilidade ou Dispensa de licitação)</v>
      </c>
      <c r="E191" s="159" t="str">
        <f>IF('PCA - SECTI'!J193="","",IF(OR('PCA - SECTI'!J193="Prorrogada",'PCA - SECTI'!J193="Em andamento"),"","Utilização de Ata de Registro de Preços - ARP"))</f>
        <v>Utilização de Ata de Registro de Preços - ARP</v>
      </c>
      <c r="F191" s="159" t="str">
        <f>IF('PCA - SECTI'!J193="","",IF(OR('PCA - SECTI'!J193="Prorrogada",'PCA - SECTI'!J193="Em andamento"),"","Licitação Internacional conforme regras do Acordo de Empréstimo com o Bando Mundial"))</f>
        <v>Licitação Internacional conforme regras do Acordo de Empréstimo com o Bando Mundial</v>
      </c>
      <c r="G191" s="159" t="str">
        <f>IF('PCA - SECTI'!J193="","",IF(OR('PCA - SECTI'!J193="Prorrogada",'PCA - SECTI'!J193="Em andamento"),"","Descentralização de Crédito"))</f>
        <v>Descentralização de Crédito</v>
      </c>
      <c r="H191" s="159" t="str">
        <f>IF('PCA - SECTI'!J193="","",IF(OR('PCA - SECTI'!J193="Prorrogada",'PCA - SECTI'!J193="Em andamento"),"","Repasse Financeiro"))</f>
        <v>Repasse Financeiro</v>
      </c>
    </row>
    <row r="192" spans="1:8">
      <c r="A192" s="158" t="str">
        <f>IF('PCA - SECTI'!J194="","",IF('PCA - SECTI'!J194="Prorrogada","Renovação Contratual (contrato já existente)",IF('PCA - SECTI'!J194="Em andamento","Despesa já contratada","")))</f>
        <v/>
      </c>
      <c r="B192" s="159" t="str">
        <f>IF('PCA - SECTI'!J194="","",IF(OR('PCA - SECTI'!J194="Prorrogada",'PCA - SECTI'!J194="Em andamento"),"","Licitação com Ata de Registro de Preços - ARP"))</f>
        <v>Licitação com Ata de Registro de Preços - ARP</v>
      </c>
      <c r="C192" s="159" t="str">
        <f>IF('PCA - SECTI'!J194="","",IF(OR('PCA - SECTI'!J194="Prorrogada",'PCA - SECTI'!J194="Em andamento"),"","Licitação sem Ata de Registro de Preços - ARP"))</f>
        <v>Licitação sem Ata de Registro de Preços - ARP</v>
      </c>
      <c r="D192" s="159" t="str">
        <f>IF('PCA - SECTI'!J194="","",IF(OR('PCA - SECTI'!J194="Prorrogada",'PCA - SECTI'!J194="Em andamento"),"","Contratação Direta (Inexigibilidade ou Dispensa de licitação)"))</f>
        <v>Contratação Direta (Inexigibilidade ou Dispensa de licitação)</v>
      </c>
      <c r="E192" s="159" t="str">
        <f>IF('PCA - SECTI'!J194="","",IF(OR('PCA - SECTI'!J194="Prorrogada",'PCA - SECTI'!J194="Em andamento"),"","Utilização de Ata de Registro de Preços - ARP"))</f>
        <v>Utilização de Ata de Registro de Preços - ARP</v>
      </c>
      <c r="F192" s="159" t="str">
        <f>IF('PCA - SECTI'!J194="","",IF(OR('PCA - SECTI'!J194="Prorrogada",'PCA - SECTI'!J194="Em andamento"),"","Licitação Internacional conforme regras do Acordo de Empréstimo com o Bando Mundial"))</f>
        <v>Licitação Internacional conforme regras do Acordo de Empréstimo com o Bando Mundial</v>
      </c>
      <c r="G192" s="159" t="str">
        <f>IF('PCA - SECTI'!J194="","",IF(OR('PCA - SECTI'!J194="Prorrogada",'PCA - SECTI'!J194="Em andamento"),"","Descentralização de Crédito"))</f>
        <v>Descentralização de Crédito</v>
      </c>
      <c r="H192" s="159" t="str">
        <f>IF('PCA - SECTI'!J194="","",IF(OR('PCA - SECTI'!J194="Prorrogada",'PCA - SECTI'!J194="Em andamento"),"","Repasse Financeiro"))</f>
        <v>Repasse Financeiro</v>
      </c>
    </row>
    <row r="193" spans="1:8">
      <c r="A193" s="158" t="str">
        <f>IF('PCA - SECTI'!J195="","",IF('PCA - SECTI'!J195="Prorrogada","Renovação Contratual (contrato já existente)",IF('PCA - SECTI'!J195="Em andamento","Despesa já contratada","")))</f>
        <v/>
      </c>
      <c r="B193" s="159" t="str">
        <f>IF('PCA - SECTI'!J195="","",IF(OR('PCA - SECTI'!J195="Prorrogada",'PCA - SECTI'!J195="Em andamento"),"","Licitação com Ata de Registro de Preços - ARP"))</f>
        <v>Licitação com Ata de Registro de Preços - ARP</v>
      </c>
      <c r="C193" s="159" t="str">
        <f>IF('PCA - SECTI'!J195="","",IF(OR('PCA - SECTI'!J195="Prorrogada",'PCA - SECTI'!J195="Em andamento"),"","Licitação sem Ata de Registro de Preços - ARP"))</f>
        <v>Licitação sem Ata de Registro de Preços - ARP</v>
      </c>
      <c r="D193" s="159" t="str">
        <f>IF('PCA - SECTI'!J195="","",IF(OR('PCA - SECTI'!J195="Prorrogada",'PCA - SECTI'!J195="Em andamento"),"","Contratação Direta (Inexigibilidade ou Dispensa de licitação)"))</f>
        <v>Contratação Direta (Inexigibilidade ou Dispensa de licitação)</v>
      </c>
      <c r="E193" s="159" t="str">
        <f>IF('PCA - SECTI'!J195="","",IF(OR('PCA - SECTI'!J195="Prorrogada",'PCA - SECTI'!J195="Em andamento"),"","Utilização de Ata de Registro de Preços - ARP"))</f>
        <v>Utilização de Ata de Registro de Preços - ARP</v>
      </c>
      <c r="F193" s="159" t="str">
        <f>IF('PCA - SECTI'!J195="","",IF(OR('PCA - SECTI'!J195="Prorrogada",'PCA - SECTI'!J195="Em andamento"),"","Licitação Internacional conforme regras do Acordo de Empréstimo com o Bando Mundial"))</f>
        <v>Licitação Internacional conforme regras do Acordo de Empréstimo com o Bando Mundial</v>
      </c>
      <c r="G193" s="159" t="str">
        <f>IF('PCA - SECTI'!J195="","",IF(OR('PCA - SECTI'!J195="Prorrogada",'PCA - SECTI'!J195="Em andamento"),"","Descentralização de Crédito"))</f>
        <v>Descentralização de Crédito</v>
      </c>
      <c r="H193" s="159" t="str">
        <f>IF('PCA - SECTI'!J195="","",IF(OR('PCA - SECTI'!J195="Prorrogada",'PCA - SECTI'!J195="Em andamento"),"","Repasse Financeiro"))</f>
        <v>Repasse Financeiro</v>
      </c>
    </row>
    <row r="194" spans="1:8">
      <c r="A194" s="158" t="str">
        <f>IF('PCA - SECTI'!J196="","",IF('PCA - SECTI'!J196="Prorrogada","Renovação Contratual (contrato já existente)",IF('PCA - SECTI'!J196="Em andamento","Despesa já contratada","")))</f>
        <v/>
      </c>
      <c r="B194" s="159" t="str">
        <f>IF('PCA - SECTI'!J196="","",IF(OR('PCA - SECTI'!J196="Prorrogada",'PCA - SECTI'!J196="Em andamento"),"","Licitação com Ata de Registro de Preços - ARP"))</f>
        <v>Licitação com Ata de Registro de Preços - ARP</v>
      </c>
      <c r="C194" s="159" t="str">
        <f>IF('PCA - SECTI'!J196="","",IF(OR('PCA - SECTI'!J196="Prorrogada",'PCA - SECTI'!J196="Em andamento"),"","Licitação sem Ata de Registro de Preços - ARP"))</f>
        <v>Licitação sem Ata de Registro de Preços - ARP</v>
      </c>
      <c r="D194" s="159" t="str">
        <f>IF('PCA - SECTI'!J196="","",IF(OR('PCA - SECTI'!J196="Prorrogada",'PCA - SECTI'!J196="Em andamento"),"","Contratação Direta (Inexigibilidade ou Dispensa de licitação)"))</f>
        <v>Contratação Direta (Inexigibilidade ou Dispensa de licitação)</v>
      </c>
      <c r="E194" s="159" t="str">
        <f>IF('PCA - SECTI'!J196="","",IF(OR('PCA - SECTI'!J196="Prorrogada",'PCA - SECTI'!J196="Em andamento"),"","Utilização de Ata de Registro de Preços - ARP"))</f>
        <v>Utilização de Ata de Registro de Preços - ARP</v>
      </c>
      <c r="F194" s="159" t="str">
        <f>IF('PCA - SECTI'!J196="","",IF(OR('PCA - SECTI'!J196="Prorrogada",'PCA - SECTI'!J196="Em andamento"),"","Licitação Internacional conforme regras do Acordo de Empréstimo com o Bando Mundial"))</f>
        <v>Licitação Internacional conforme regras do Acordo de Empréstimo com o Bando Mundial</v>
      </c>
      <c r="G194" s="159" t="str">
        <f>IF('PCA - SECTI'!J196="","",IF(OR('PCA - SECTI'!J196="Prorrogada",'PCA - SECTI'!J196="Em andamento"),"","Descentralização de Crédito"))</f>
        <v>Descentralização de Crédito</v>
      </c>
      <c r="H194" s="159" t="str">
        <f>IF('PCA - SECTI'!J196="","",IF(OR('PCA - SECTI'!J196="Prorrogada",'PCA - SECTI'!J196="Em andamento"),"","Repasse Financeiro"))</f>
        <v>Repasse Financeiro</v>
      </c>
    </row>
    <row r="195" spans="1:8">
      <c r="A195" s="158" t="str">
        <f>IF('PCA - SECTI'!J197="","",IF('PCA - SECTI'!J197="Prorrogada","Renovação Contratual (contrato já existente)",IF('PCA - SECTI'!J197="Em andamento","Despesa já contratada","")))</f>
        <v/>
      </c>
      <c r="B195" s="159" t="str">
        <f>IF('PCA - SECTI'!J197="","",IF(OR('PCA - SECTI'!J197="Prorrogada",'PCA - SECTI'!J197="Em andamento"),"","Licitação com Ata de Registro de Preços - ARP"))</f>
        <v>Licitação com Ata de Registro de Preços - ARP</v>
      </c>
      <c r="C195" s="159" t="str">
        <f>IF('PCA - SECTI'!J197="","",IF(OR('PCA - SECTI'!J197="Prorrogada",'PCA - SECTI'!J197="Em andamento"),"","Licitação sem Ata de Registro de Preços - ARP"))</f>
        <v>Licitação sem Ata de Registro de Preços - ARP</v>
      </c>
      <c r="D195" s="159" t="str">
        <f>IF('PCA - SECTI'!J197="","",IF(OR('PCA - SECTI'!J197="Prorrogada",'PCA - SECTI'!J197="Em andamento"),"","Contratação Direta (Inexigibilidade ou Dispensa de licitação)"))</f>
        <v>Contratação Direta (Inexigibilidade ou Dispensa de licitação)</v>
      </c>
      <c r="E195" s="159" t="str">
        <f>IF('PCA - SECTI'!J197="","",IF(OR('PCA - SECTI'!J197="Prorrogada",'PCA - SECTI'!J197="Em andamento"),"","Utilização de Ata de Registro de Preços - ARP"))</f>
        <v>Utilização de Ata de Registro de Preços - ARP</v>
      </c>
      <c r="F195" s="159" t="str">
        <f>IF('PCA - SECTI'!J197="","",IF(OR('PCA - SECTI'!J197="Prorrogada",'PCA - SECTI'!J197="Em andamento"),"","Licitação Internacional conforme regras do Acordo de Empréstimo com o Bando Mundial"))</f>
        <v>Licitação Internacional conforme regras do Acordo de Empréstimo com o Bando Mundial</v>
      </c>
      <c r="G195" s="159" t="str">
        <f>IF('PCA - SECTI'!J197="","",IF(OR('PCA - SECTI'!J197="Prorrogada",'PCA - SECTI'!J197="Em andamento"),"","Descentralização de Crédito"))</f>
        <v>Descentralização de Crédito</v>
      </c>
      <c r="H195" s="159" t="str">
        <f>IF('PCA - SECTI'!J197="","",IF(OR('PCA - SECTI'!J197="Prorrogada",'PCA - SECTI'!J197="Em andamento"),"","Repasse Financeiro"))</f>
        <v>Repasse Financeiro</v>
      </c>
    </row>
    <row r="196" spans="1:8">
      <c r="A196" s="158" t="str">
        <f>IF('PCA - SECTI'!J198="","",IF('PCA - SECTI'!J198="Prorrogada","Renovação Contratual (contrato já existente)",IF('PCA - SECTI'!J198="Em andamento","Despesa já contratada","")))</f>
        <v/>
      </c>
      <c r="B196" s="159" t="str">
        <f>IF('PCA - SECTI'!J198="","",IF(OR('PCA - SECTI'!J198="Prorrogada",'PCA - SECTI'!J198="Em andamento"),"","Licitação com Ata de Registro de Preços - ARP"))</f>
        <v>Licitação com Ata de Registro de Preços - ARP</v>
      </c>
      <c r="C196" s="159" t="str">
        <f>IF('PCA - SECTI'!J198="","",IF(OR('PCA - SECTI'!J198="Prorrogada",'PCA - SECTI'!J198="Em andamento"),"","Licitação sem Ata de Registro de Preços - ARP"))</f>
        <v>Licitação sem Ata de Registro de Preços - ARP</v>
      </c>
      <c r="D196" s="159" t="str">
        <f>IF('PCA - SECTI'!J198="","",IF(OR('PCA - SECTI'!J198="Prorrogada",'PCA - SECTI'!J198="Em andamento"),"","Contratação Direta (Inexigibilidade ou Dispensa de licitação)"))</f>
        <v>Contratação Direta (Inexigibilidade ou Dispensa de licitação)</v>
      </c>
      <c r="E196" s="159" t="str">
        <f>IF('PCA - SECTI'!J198="","",IF(OR('PCA - SECTI'!J198="Prorrogada",'PCA - SECTI'!J198="Em andamento"),"","Utilização de Ata de Registro de Preços - ARP"))</f>
        <v>Utilização de Ata de Registro de Preços - ARP</v>
      </c>
      <c r="F196" s="159" t="str">
        <f>IF('PCA - SECTI'!J198="","",IF(OR('PCA - SECTI'!J198="Prorrogada",'PCA - SECTI'!J198="Em andamento"),"","Licitação Internacional conforme regras do Acordo de Empréstimo com o Bando Mundial"))</f>
        <v>Licitação Internacional conforme regras do Acordo de Empréstimo com o Bando Mundial</v>
      </c>
      <c r="G196" s="159" t="str">
        <f>IF('PCA - SECTI'!J198="","",IF(OR('PCA - SECTI'!J198="Prorrogada",'PCA - SECTI'!J198="Em andamento"),"","Descentralização de Crédito"))</f>
        <v>Descentralização de Crédito</v>
      </c>
      <c r="H196" s="159" t="str">
        <f>IF('PCA - SECTI'!J198="","",IF(OR('PCA - SECTI'!J198="Prorrogada",'PCA - SECTI'!J198="Em andamento"),"","Repasse Financeiro"))</f>
        <v>Repasse Financeiro</v>
      </c>
    </row>
    <row r="197" spans="1:8">
      <c r="A197" s="158" t="str">
        <f>IF('PCA - SECTI'!J199="","",IF('PCA - SECTI'!J199="Prorrogada","Renovação Contratual (contrato já existente)",IF('PCA - SECTI'!J199="Em andamento","Despesa já contratada","")))</f>
        <v/>
      </c>
      <c r="B197" s="159" t="str">
        <f>IF('PCA - SECTI'!J199="","",IF(OR('PCA - SECTI'!J199="Prorrogada",'PCA - SECTI'!J199="Em andamento"),"","Licitação com Ata de Registro de Preços - ARP"))</f>
        <v>Licitação com Ata de Registro de Preços - ARP</v>
      </c>
      <c r="C197" s="159" t="str">
        <f>IF('PCA - SECTI'!J199="","",IF(OR('PCA - SECTI'!J199="Prorrogada",'PCA - SECTI'!J199="Em andamento"),"","Licitação sem Ata de Registro de Preços - ARP"))</f>
        <v>Licitação sem Ata de Registro de Preços - ARP</v>
      </c>
      <c r="D197" s="159" t="str">
        <f>IF('PCA - SECTI'!J199="","",IF(OR('PCA - SECTI'!J199="Prorrogada",'PCA - SECTI'!J199="Em andamento"),"","Contratação Direta (Inexigibilidade ou Dispensa de licitação)"))</f>
        <v>Contratação Direta (Inexigibilidade ou Dispensa de licitação)</v>
      </c>
      <c r="E197" s="159" t="str">
        <f>IF('PCA - SECTI'!J199="","",IF(OR('PCA - SECTI'!J199="Prorrogada",'PCA - SECTI'!J199="Em andamento"),"","Utilização de Ata de Registro de Preços - ARP"))</f>
        <v>Utilização de Ata de Registro de Preços - ARP</v>
      </c>
      <c r="F197" s="159" t="str">
        <f>IF('PCA - SECTI'!J199="","",IF(OR('PCA - SECTI'!J199="Prorrogada",'PCA - SECTI'!J199="Em andamento"),"","Licitação Internacional conforme regras do Acordo de Empréstimo com o Bando Mundial"))</f>
        <v>Licitação Internacional conforme regras do Acordo de Empréstimo com o Bando Mundial</v>
      </c>
      <c r="G197" s="159" t="str">
        <f>IF('PCA - SECTI'!J199="","",IF(OR('PCA - SECTI'!J199="Prorrogada",'PCA - SECTI'!J199="Em andamento"),"","Descentralização de Crédito"))</f>
        <v>Descentralização de Crédito</v>
      </c>
      <c r="H197" s="159" t="str">
        <f>IF('PCA - SECTI'!J199="","",IF(OR('PCA - SECTI'!J199="Prorrogada",'PCA - SECTI'!J199="Em andamento"),"","Repasse Financeiro"))</f>
        <v>Repasse Financeiro</v>
      </c>
    </row>
    <row r="198" spans="1:8">
      <c r="A198" s="158" t="str">
        <f>IF('PCA - SECTI'!J200="","",IF('PCA - SECTI'!J200="Prorrogada","Renovação Contratual (contrato já existente)",IF('PCA - SECTI'!J200="Em andamento","Despesa já contratada","")))</f>
        <v/>
      </c>
      <c r="B198" s="159" t="str">
        <f>IF('PCA - SECTI'!J200="","",IF(OR('PCA - SECTI'!J200="Prorrogada",'PCA - SECTI'!J200="Em andamento"),"","Licitação com Ata de Registro de Preços - ARP"))</f>
        <v>Licitação com Ata de Registro de Preços - ARP</v>
      </c>
      <c r="C198" s="159" t="str">
        <f>IF('PCA - SECTI'!J200="","",IF(OR('PCA - SECTI'!J200="Prorrogada",'PCA - SECTI'!J200="Em andamento"),"","Licitação sem Ata de Registro de Preços - ARP"))</f>
        <v>Licitação sem Ata de Registro de Preços - ARP</v>
      </c>
      <c r="D198" s="159" t="str">
        <f>IF('PCA - SECTI'!J200="","",IF(OR('PCA - SECTI'!J200="Prorrogada",'PCA - SECTI'!J200="Em andamento"),"","Contratação Direta (Inexigibilidade ou Dispensa de licitação)"))</f>
        <v>Contratação Direta (Inexigibilidade ou Dispensa de licitação)</v>
      </c>
      <c r="E198" s="159" t="str">
        <f>IF('PCA - SECTI'!J200="","",IF(OR('PCA - SECTI'!J200="Prorrogada",'PCA - SECTI'!J200="Em andamento"),"","Utilização de Ata de Registro de Preços - ARP"))</f>
        <v>Utilização de Ata de Registro de Preços - ARP</v>
      </c>
      <c r="F198" s="159" t="str">
        <f>IF('PCA - SECTI'!J200="","",IF(OR('PCA - SECTI'!J200="Prorrogada",'PCA - SECTI'!J200="Em andamento"),"","Licitação Internacional conforme regras do Acordo de Empréstimo com o Bando Mundial"))</f>
        <v>Licitação Internacional conforme regras do Acordo de Empréstimo com o Bando Mundial</v>
      </c>
      <c r="G198" s="159" t="str">
        <f>IF('PCA - SECTI'!J200="","",IF(OR('PCA - SECTI'!J200="Prorrogada",'PCA - SECTI'!J200="Em andamento"),"","Descentralização de Crédito"))</f>
        <v>Descentralização de Crédito</v>
      </c>
      <c r="H198" s="159" t="str">
        <f>IF('PCA - SECTI'!J200="","",IF(OR('PCA - SECTI'!J200="Prorrogada",'PCA - SECTI'!J200="Em andamento"),"","Repasse Financeiro"))</f>
        <v>Repasse Financeiro</v>
      </c>
    </row>
    <row r="199" spans="1:8">
      <c r="A199" s="158" t="str">
        <f>IF('PCA - SECTI'!J201="","",IF('PCA - SECTI'!J201="Prorrogada","Renovação Contratual (contrato já existente)",IF('PCA - SECTI'!J201="Em andamento","Despesa já contratada","")))</f>
        <v/>
      </c>
      <c r="B199" s="159" t="str">
        <f>IF('PCA - SECTI'!J201="","",IF(OR('PCA - SECTI'!J201="Prorrogada",'PCA - SECTI'!J201="Em andamento"),"","Licitação com Ata de Registro de Preços - ARP"))</f>
        <v>Licitação com Ata de Registro de Preços - ARP</v>
      </c>
      <c r="C199" s="159" t="str">
        <f>IF('PCA - SECTI'!J201="","",IF(OR('PCA - SECTI'!J201="Prorrogada",'PCA - SECTI'!J201="Em andamento"),"","Licitação sem Ata de Registro de Preços - ARP"))</f>
        <v>Licitação sem Ata de Registro de Preços - ARP</v>
      </c>
      <c r="D199" s="159" t="str">
        <f>IF('PCA - SECTI'!J201="","",IF(OR('PCA - SECTI'!J201="Prorrogada",'PCA - SECTI'!J201="Em andamento"),"","Contratação Direta (Inexigibilidade ou Dispensa de licitação)"))</f>
        <v>Contratação Direta (Inexigibilidade ou Dispensa de licitação)</v>
      </c>
      <c r="E199" s="159" t="str">
        <f>IF('PCA - SECTI'!J201="","",IF(OR('PCA - SECTI'!J201="Prorrogada",'PCA - SECTI'!J201="Em andamento"),"","Utilização de Ata de Registro de Preços - ARP"))</f>
        <v>Utilização de Ata de Registro de Preços - ARP</v>
      </c>
      <c r="F199" s="159" t="str">
        <f>IF('PCA - SECTI'!J201="","",IF(OR('PCA - SECTI'!J201="Prorrogada",'PCA - SECTI'!J201="Em andamento"),"","Licitação Internacional conforme regras do Acordo de Empréstimo com o Bando Mundial"))</f>
        <v>Licitação Internacional conforme regras do Acordo de Empréstimo com o Bando Mundial</v>
      </c>
      <c r="G199" s="159" t="str">
        <f>IF('PCA - SECTI'!J201="","",IF(OR('PCA - SECTI'!J201="Prorrogada",'PCA - SECTI'!J201="Em andamento"),"","Descentralização de Crédito"))</f>
        <v>Descentralização de Crédito</v>
      </c>
      <c r="H199" s="159" t="str">
        <f>IF('PCA - SECTI'!J201="","",IF(OR('PCA - SECTI'!J201="Prorrogada",'PCA - SECTI'!J201="Em andamento"),"","Repasse Financeiro"))</f>
        <v>Repasse Financeiro</v>
      </c>
    </row>
    <row r="200" spans="1:8">
      <c r="A200" s="158" t="str">
        <f>IF('PCA - SECTI'!J202="","",IF('PCA - SECTI'!J202="Prorrogada","Renovação Contratual (contrato já existente)",IF('PCA - SECTI'!J202="Em andamento","Despesa já contratada","")))</f>
        <v/>
      </c>
      <c r="B200" s="159" t="str">
        <f>IF('PCA - SECTI'!J202="","",IF(OR('PCA - SECTI'!J202="Prorrogada",'PCA - SECTI'!J202="Em andamento"),"","Licitação com Ata de Registro de Preços - ARP"))</f>
        <v>Licitação com Ata de Registro de Preços - ARP</v>
      </c>
      <c r="C200" s="159" t="str">
        <f>IF('PCA - SECTI'!J202="","",IF(OR('PCA - SECTI'!J202="Prorrogada",'PCA - SECTI'!J202="Em andamento"),"","Licitação sem Ata de Registro de Preços - ARP"))</f>
        <v>Licitação sem Ata de Registro de Preços - ARP</v>
      </c>
      <c r="D200" s="159" t="str">
        <f>IF('PCA - SECTI'!J202="","",IF(OR('PCA - SECTI'!J202="Prorrogada",'PCA - SECTI'!J202="Em andamento"),"","Contratação Direta (Inexigibilidade ou Dispensa de licitação)"))</f>
        <v>Contratação Direta (Inexigibilidade ou Dispensa de licitação)</v>
      </c>
      <c r="E200" s="159" t="str">
        <f>IF('PCA - SECTI'!J202="","",IF(OR('PCA - SECTI'!J202="Prorrogada",'PCA - SECTI'!J202="Em andamento"),"","Utilização de Ata de Registro de Preços - ARP"))</f>
        <v>Utilização de Ata de Registro de Preços - ARP</v>
      </c>
      <c r="F200" s="159" t="str">
        <f>IF('PCA - SECTI'!J202="","",IF(OR('PCA - SECTI'!J202="Prorrogada",'PCA - SECTI'!J202="Em andamento"),"","Licitação Internacional conforme regras do Acordo de Empréstimo com o Bando Mundial"))</f>
        <v>Licitação Internacional conforme regras do Acordo de Empréstimo com o Bando Mundial</v>
      </c>
      <c r="G200" s="159" t="str">
        <f>IF('PCA - SECTI'!J202="","",IF(OR('PCA - SECTI'!J202="Prorrogada",'PCA - SECTI'!J202="Em andamento"),"","Descentralização de Crédito"))</f>
        <v>Descentralização de Crédito</v>
      </c>
      <c r="H200" s="159" t="str">
        <f>IF('PCA - SECTI'!J202="","",IF(OR('PCA - SECTI'!J202="Prorrogada",'PCA - SECTI'!J202="Em andamento"),"","Repasse Financeiro"))</f>
        <v>Repasse Financeiro</v>
      </c>
    </row>
    <row r="201" spans="1:8">
      <c r="A201" s="158" t="str">
        <f>IF('PCA - SECTI'!J203="","",IF('PCA - SECTI'!J203="Prorrogada","Renovação Contratual (contrato já existente)",IF('PCA - SECTI'!J203="Em andamento","Despesa já contratada","")))</f>
        <v/>
      </c>
      <c r="B201" s="159" t="str">
        <f>IF('PCA - SECTI'!J203="","",IF(OR('PCA - SECTI'!J203="Prorrogada",'PCA - SECTI'!J203="Em andamento"),"","Licitação com Ata de Registro de Preços - ARP"))</f>
        <v>Licitação com Ata de Registro de Preços - ARP</v>
      </c>
      <c r="C201" s="159" t="str">
        <f>IF('PCA - SECTI'!J203="","",IF(OR('PCA - SECTI'!J203="Prorrogada",'PCA - SECTI'!J203="Em andamento"),"","Licitação sem Ata de Registro de Preços - ARP"))</f>
        <v>Licitação sem Ata de Registro de Preços - ARP</v>
      </c>
      <c r="D201" s="159" t="str">
        <f>IF('PCA - SECTI'!J203="","",IF(OR('PCA - SECTI'!J203="Prorrogada",'PCA - SECTI'!J203="Em andamento"),"","Contratação Direta (Inexigibilidade ou Dispensa de licitação)"))</f>
        <v>Contratação Direta (Inexigibilidade ou Dispensa de licitação)</v>
      </c>
      <c r="E201" s="159" t="str">
        <f>IF('PCA - SECTI'!J203="","",IF(OR('PCA - SECTI'!J203="Prorrogada",'PCA - SECTI'!J203="Em andamento"),"","Utilização de Ata de Registro de Preços - ARP"))</f>
        <v>Utilização de Ata de Registro de Preços - ARP</v>
      </c>
      <c r="F201" s="159" t="str">
        <f>IF('PCA - SECTI'!J203="","",IF(OR('PCA - SECTI'!J203="Prorrogada",'PCA - SECTI'!J203="Em andamento"),"","Licitação Internacional conforme regras do Acordo de Empréstimo com o Bando Mundial"))</f>
        <v>Licitação Internacional conforme regras do Acordo de Empréstimo com o Bando Mundial</v>
      </c>
      <c r="G201" s="159" t="str">
        <f>IF('PCA - SECTI'!J203="","",IF(OR('PCA - SECTI'!J203="Prorrogada",'PCA - SECTI'!J203="Em andamento"),"","Descentralização de Crédito"))</f>
        <v>Descentralização de Crédito</v>
      </c>
      <c r="H201" s="159" t="str">
        <f>IF('PCA - SECTI'!J203="","",IF(OR('PCA - SECTI'!J203="Prorrogada",'PCA - SECTI'!J203="Em andamento"),"","Repasse Financeiro"))</f>
        <v>Repasse Financeiro</v>
      </c>
    </row>
    <row r="202" spans="1:8">
      <c r="A202" s="158" t="str">
        <f>IF('PCA - SECTI'!J204="","",IF('PCA - SECTI'!J204="Prorrogada","Renovação Contratual (contrato já existente)",IF('PCA - SECTI'!J204="Em andamento","Despesa já contratada","")))</f>
        <v/>
      </c>
      <c r="B202" s="159" t="str">
        <f>IF('PCA - SECTI'!J204="","",IF(OR('PCA - SECTI'!J204="Prorrogada",'PCA - SECTI'!J204="Em andamento"),"","Licitação com Ata de Registro de Preços - ARP"))</f>
        <v>Licitação com Ata de Registro de Preços - ARP</v>
      </c>
      <c r="C202" s="159" t="str">
        <f>IF('PCA - SECTI'!J204="","",IF(OR('PCA - SECTI'!J204="Prorrogada",'PCA - SECTI'!J204="Em andamento"),"","Licitação sem Ata de Registro de Preços - ARP"))</f>
        <v>Licitação sem Ata de Registro de Preços - ARP</v>
      </c>
      <c r="D202" s="159" t="str">
        <f>IF('PCA - SECTI'!J204="","",IF(OR('PCA - SECTI'!J204="Prorrogada",'PCA - SECTI'!J204="Em andamento"),"","Contratação Direta (Inexigibilidade ou Dispensa de licitação)"))</f>
        <v>Contratação Direta (Inexigibilidade ou Dispensa de licitação)</v>
      </c>
      <c r="E202" s="159" t="str">
        <f>IF('PCA - SECTI'!J204="","",IF(OR('PCA - SECTI'!J204="Prorrogada",'PCA - SECTI'!J204="Em andamento"),"","Utilização de Ata de Registro de Preços - ARP"))</f>
        <v>Utilização de Ata de Registro de Preços - ARP</v>
      </c>
      <c r="F202" s="159" t="str">
        <f>IF('PCA - SECTI'!J204="","",IF(OR('PCA - SECTI'!J204="Prorrogada",'PCA - SECTI'!J204="Em andamento"),"","Licitação Internacional conforme regras do Acordo de Empréstimo com o Bando Mundial"))</f>
        <v>Licitação Internacional conforme regras do Acordo de Empréstimo com o Bando Mundial</v>
      </c>
      <c r="G202" s="159" t="str">
        <f>IF('PCA - SECTI'!J204="","",IF(OR('PCA - SECTI'!J204="Prorrogada",'PCA - SECTI'!J204="Em andamento"),"","Descentralização de Crédito"))</f>
        <v>Descentralização de Crédito</v>
      </c>
      <c r="H202" s="159" t="str">
        <f>IF('PCA - SECTI'!J204="","",IF(OR('PCA - SECTI'!J204="Prorrogada",'PCA - SECTI'!J204="Em andamento"),"","Repasse Financeiro"))</f>
        <v>Repasse Financeiro</v>
      </c>
    </row>
    <row r="203" spans="1:8">
      <c r="A203" s="158" t="str">
        <f>IF('PCA - SECTI'!J205="","",IF('PCA - SECTI'!J205="Prorrogada","Renovação Contratual (contrato já existente)",IF('PCA - SECTI'!J205="Em andamento","Despesa já contratada","")))</f>
        <v/>
      </c>
      <c r="B203" s="159" t="str">
        <f>IF('PCA - SECTI'!J205="","",IF(OR('PCA - SECTI'!J205="Prorrogada",'PCA - SECTI'!J205="Em andamento"),"","Licitação com Ata de Registro de Preços - ARP"))</f>
        <v>Licitação com Ata de Registro de Preços - ARP</v>
      </c>
      <c r="C203" s="159" t="str">
        <f>IF('PCA - SECTI'!J205="","",IF(OR('PCA - SECTI'!J205="Prorrogada",'PCA - SECTI'!J205="Em andamento"),"","Licitação sem Ata de Registro de Preços - ARP"))</f>
        <v>Licitação sem Ata de Registro de Preços - ARP</v>
      </c>
      <c r="D203" s="159" t="str">
        <f>IF('PCA - SECTI'!J205="","",IF(OR('PCA - SECTI'!J205="Prorrogada",'PCA - SECTI'!J205="Em andamento"),"","Contratação Direta (Inexigibilidade ou Dispensa de licitação)"))</f>
        <v>Contratação Direta (Inexigibilidade ou Dispensa de licitação)</v>
      </c>
      <c r="E203" s="159" t="str">
        <f>IF('PCA - SECTI'!J205="","",IF(OR('PCA - SECTI'!J205="Prorrogada",'PCA - SECTI'!J205="Em andamento"),"","Utilização de Ata de Registro de Preços - ARP"))</f>
        <v>Utilização de Ata de Registro de Preços - ARP</v>
      </c>
      <c r="F203" s="159" t="str">
        <f>IF('PCA - SECTI'!J205="","",IF(OR('PCA - SECTI'!J205="Prorrogada",'PCA - SECTI'!J205="Em andamento"),"","Licitação Internacional conforme regras do Acordo de Empréstimo com o Bando Mundial"))</f>
        <v>Licitação Internacional conforme regras do Acordo de Empréstimo com o Bando Mundial</v>
      </c>
      <c r="G203" s="159" t="str">
        <f>IF('PCA - SECTI'!J205="","",IF(OR('PCA - SECTI'!J205="Prorrogada",'PCA - SECTI'!J205="Em andamento"),"","Descentralização de Crédito"))</f>
        <v>Descentralização de Crédito</v>
      </c>
      <c r="H203" s="159" t="str">
        <f>IF('PCA - SECTI'!J205="","",IF(OR('PCA - SECTI'!J205="Prorrogada",'PCA - SECTI'!J205="Em andamento"),"","Repasse Financeiro"))</f>
        <v>Repasse Financeiro</v>
      </c>
    </row>
    <row r="204" spans="1:8">
      <c r="A204" s="158" t="str">
        <f>IF('PCA - SECTI'!J206="","",IF('PCA - SECTI'!J206="Prorrogada","Renovação Contratual (contrato já existente)",IF('PCA - SECTI'!J206="Em andamento","Despesa já contratada","")))</f>
        <v/>
      </c>
      <c r="B204" s="159" t="str">
        <f>IF('PCA - SECTI'!J206="","",IF(OR('PCA - SECTI'!J206="Prorrogada",'PCA - SECTI'!J206="Em andamento"),"","Licitação com Ata de Registro de Preços - ARP"))</f>
        <v>Licitação com Ata de Registro de Preços - ARP</v>
      </c>
      <c r="C204" s="159" t="str">
        <f>IF('PCA - SECTI'!J206="","",IF(OR('PCA - SECTI'!J206="Prorrogada",'PCA - SECTI'!J206="Em andamento"),"","Licitação sem Ata de Registro de Preços - ARP"))</f>
        <v>Licitação sem Ata de Registro de Preços - ARP</v>
      </c>
      <c r="D204" s="159" t="str">
        <f>IF('PCA - SECTI'!J206="","",IF(OR('PCA - SECTI'!J206="Prorrogada",'PCA - SECTI'!J206="Em andamento"),"","Contratação Direta (Inexigibilidade ou Dispensa de licitação)"))</f>
        <v>Contratação Direta (Inexigibilidade ou Dispensa de licitação)</v>
      </c>
      <c r="E204" s="159" t="str">
        <f>IF('PCA - SECTI'!J206="","",IF(OR('PCA - SECTI'!J206="Prorrogada",'PCA - SECTI'!J206="Em andamento"),"","Utilização de Ata de Registro de Preços - ARP"))</f>
        <v>Utilização de Ata de Registro de Preços - ARP</v>
      </c>
      <c r="F204" s="159" t="str">
        <f>IF('PCA - SECTI'!J206="","",IF(OR('PCA - SECTI'!J206="Prorrogada",'PCA - SECTI'!J206="Em andamento"),"","Licitação Internacional conforme regras do Acordo de Empréstimo com o Bando Mundial"))</f>
        <v>Licitação Internacional conforme regras do Acordo de Empréstimo com o Bando Mundial</v>
      </c>
      <c r="G204" s="159" t="str">
        <f>IF('PCA - SECTI'!J206="","",IF(OR('PCA - SECTI'!J206="Prorrogada",'PCA - SECTI'!J206="Em andamento"),"","Descentralização de Crédito"))</f>
        <v>Descentralização de Crédito</v>
      </c>
      <c r="H204" s="159" t="str">
        <f>IF('PCA - SECTI'!J206="","",IF(OR('PCA - SECTI'!J206="Prorrogada",'PCA - SECTI'!J206="Em andamento"),"","Repasse Financeiro"))</f>
        <v>Repasse Financeiro</v>
      </c>
    </row>
    <row r="205" spans="1:8">
      <c r="A205" s="158" t="str">
        <f>IF('PCA - SECTI'!J207="","",IF('PCA - SECTI'!J207="Prorrogada","Renovação Contratual (contrato já existente)",IF('PCA - SECTI'!J207="Em andamento","Despesa já contratada","")))</f>
        <v/>
      </c>
      <c r="B205" s="159" t="str">
        <f>IF('PCA - SECTI'!J207="","",IF(OR('PCA - SECTI'!J207="Prorrogada",'PCA - SECTI'!J207="Em andamento"),"","Licitação com Ata de Registro de Preços - ARP"))</f>
        <v>Licitação com Ata de Registro de Preços - ARP</v>
      </c>
      <c r="C205" s="159" t="str">
        <f>IF('PCA - SECTI'!J207="","",IF(OR('PCA - SECTI'!J207="Prorrogada",'PCA - SECTI'!J207="Em andamento"),"","Licitação sem Ata de Registro de Preços - ARP"))</f>
        <v>Licitação sem Ata de Registro de Preços - ARP</v>
      </c>
      <c r="D205" s="159" t="str">
        <f>IF('PCA - SECTI'!J207="","",IF(OR('PCA - SECTI'!J207="Prorrogada",'PCA - SECTI'!J207="Em andamento"),"","Contratação Direta (Inexigibilidade ou Dispensa de licitação)"))</f>
        <v>Contratação Direta (Inexigibilidade ou Dispensa de licitação)</v>
      </c>
      <c r="E205" s="159" t="str">
        <f>IF('PCA - SECTI'!J207="","",IF(OR('PCA - SECTI'!J207="Prorrogada",'PCA - SECTI'!J207="Em andamento"),"","Utilização de Ata de Registro de Preços - ARP"))</f>
        <v>Utilização de Ata de Registro de Preços - ARP</v>
      </c>
      <c r="F205" s="159" t="str">
        <f>IF('PCA - SECTI'!J207="","",IF(OR('PCA - SECTI'!J207="Prorrogada",'PCA - SECTI'!J207="Em andamento"),"","Licitação Internacional conforme regras do Acordo de Empréstimo com o Bando Mundial"))</f>
        <v>Licitação Internacional conforme regras do Acordo de Empréstimo com o Bando Mundial</v>
      </c>
      <c r="G205" s="159" t="str">
        <f>IF('PCA - SECTI'!J207="","",IF(OR('PCA - SECTI'!J207="Prorrogada",'PCA - SECTI'!J207="Em andamento"),"","Descentralização de Crédito"))</f>
        <v>Descentralização de Crédito</v>
      </c>
      <c r="H205" s="159" t="str">
        <f>IF('PCA - SECTI'!J207="","",IF(OR('PCA - SECTI'!J207="Prorrogada",'PCA - SECTI'!J207="Em andamento"),"","Repasse Financeiro"))</f>
        <v>Repasse Financeiro</v>
      </c>
    </row>
    <row r="206" spans="1:8">
      <c r="A206" s="158" t="str">
        <f>IF('PCA - SECTI'!J208="","",IF('PCA - SECTI'!J208="Prorrogada","Renovação Contratual (contrato já existente)",IF('PCA - SECTI'!J208="Em andamento","Despesa já contratada","")))</f>
        <v/>
      </c>
      <c r="B206" s="159" t="str">
        <f>IF('PCA - SECTI'!J208="","",IF(OR('PCA - SECTI'!J208="Prorrogada",'PCA - SECTI'!J208="Em andamento"),"","Licitação com Ata de Registro de Preços - ARP"))</f>
        <v>Licitação com Ata de Registro de Preços - ARP</v>
      </c>
      <c r="C206" s="159" t="str">
        <f>IF('PCA - SECTI'!J208="","",IF(OR('PCA - SECTI'!J208="Prorrogada",'PCA - SECTI'!J208="Em andamento"),"","Licitação sem Ata de Registro de Preços - ARP"))</f>
        <v>Licitação sem Ata de Registro de Preços - ARP</v>
      </c>
      <c r="D206" s="159" t="str">
        <f>IF('PCA - SECTI'!J208="","",IF(OR('PCA - SECTI'!J208="Prorrogada",'PCA - SECTI'!J208="Em andamento"),"","Contratação Direta (Inexigibilidade ou Dispensa de licitação)"))</f>
        <v>Contratação Direta (Inexigibilidade ou Dispensa de licitação)</v>
      </c>
      <c r="E206" s="159" t="str">
        <f>IF('PCA - SECTI'!J208="","",IF(OR('PCA - SECTI'!J208="Prorrogada",'PCA - SECTI'!J208="Em andamento"),"","Utilização de Ata de Registro de Preços - ARP"))</f>
        <v>Utilização de Ata de Registro de Preços - ARP</v>
      </c>
      <c r="F206" s="159" t="str">
        <f>IF('PCA - SECTI'!J208="","",IF(OR('PCA - SECTI'!J208="Prorrogada",'PCA - SECTI'!J208="Em andamento"),"","Licitação Internacional conforme regras do Acordo de Empréstimo com o Bando Mundial"))</f>
        <v>Licitação Internacional conforme regras do Acordo de Empréstimo com o Bando Mundial</v>
      </c>
      <c r="G206" s="159" t="str">
        <f>IF('PCA - SECTI'!J208="","",IF(OR('PCA - SECTI'!J208="Prorrogada",'PCA - SECTI'!J208="Em andamento"),"","Descentralização de Crédito"))</f>
        <v>Descentralização de Crédito</v>
      </c>
      <c r="H206" s="159" t="str">
        <f>IF('PCA - SECTI'!J208="","",IF(OR('PCA - SECTI'!J208="Prorrogada",'PCA - SECTI'!J208="Em andamento"),"","Repasse Financeiro"))</f>
        <v>Repasse Financeiro</v>
      </c>
    </row>
    <row r="207" spans="1:8">
      <c r="A207" s="158" t="str">
        <f>IF('PCA - SECTI'!J209="","",IF('PCA - SECTI'!J209="Prorrogada","Renovação Contratual (contrato já existente)",IF('PCA - SECTI'!J209="Em andamento","Despesa já contratada","")))</f>
        <v/>
      </c>
      <c r="B207" s="159" t="str">
        <f>IF('PCA - SECTI'!J209="","",IF(OR('PCA - SECTI'!J209="Prorrogada",'PCA - SECTI'!J209="Em andamento"),"","Licitação com Ata de Registro de Preços - ARP"))</f>
        <v>Licitação com Ata de Registro de Preços - ARP</v>
      </c>
      <c r="C207" s="159" t="str">
        <f>IF('PCA - SECTI'!J209="","",IF(OR('PCA - SECTI'!J209="Prorrogada",'PCA - SECTI'!J209="Em andamento"),"","Licitação sem Ata de Registro de Preços - ARP"))</f>
        <v>Licitação sem Ata de Registro de Preços - ARP</v>
      </c>
      <c r="D207" s="159" t="str">
        <f>IF('PCA - SECTI'!J209="","",IF(OR('PCA - SECTI'!J209="Prorrogada",'PCA - SECTI'!J209="Em andamento"),"","Contratação Direta (Inexigibilidade ou Dispensa de licitação)"))</f>
        <v>Contratação Direta (Inexigibilidade ou Dispensa de licitação)</v>
      </c>
      <c r="E207" s="159" t="str">
        <f>IF('PCA - SECTI'!J209="","",IF(OR('PCA - SECTI'!J209="Prorrogada",'PCA - SECTI'!J209="Em andamento"),"","Utilização de Ata de Registro de Preços - ARP"))</f>
        <v>Utilização de Ata de Registro de Preços - ARP</v>
      </c>
      <c r="F207" s="159" t="str">
        <f>IF('PCA - SECTI'!J209="","",IF(OR('PCA - SECTI'!J209="Prorrogada",'PCA - SECTI'!J209="Em andamento"),"","Licitação Internacional conforme regras do Acordo de Empréstimo com o Bando Mundial"))</f>
        <v>Licitação Internacional conforme regras do Acordo de Empréstimo com o Bando Mundial</v>
      </c>
      <c r="G207" s="159" t="str">
        <f>IF('PCA - SECTI'!J209="","",IF(OR('PCA - SECTI'!J209="Prorrogada",'PCA - SECTI'!J209="Em andamento"),"","Descentralização de Crédito"))</f>
        <v>Descentralização de Crédito</v>
      </c>
      <c r="H207" s="159" t="str">
        <f>IF('PCA - SECTI'!J209="","",IF(OR('PCA - SECTI'!J209="Prorrogada",'PCA - SECTI'!J209="Em andamento"),"","Repasse Financeiro"))</f>
        <v>Repasse Financeiro</v>
      </c>
    </row>
    <row r="208" spans="1:8">
      <c r="A208" s="158" t="str">
        <f>IF('PCA - SECTI'!J210="","",IF('PCA - SECTI'!J210="Prorrogada","Renovação Contratual (contrato já existente)",IF('PCA - SECTI'!J210="Em andamento","Despesa já contratada","")))</f>
        <v/>
      </c>
      <c r="B208" s="159" t="str">
        <f>IF('PCA - SECTI'!J210="","",IF(OR('PCA - SECTI'!J210="Prorrogada",'PCA - SECTI'!J210="Em andamento"),"","Licitação com Ata de Registro de Preços - ARP"))</f>
        <v>Licitação com Ata de Registro de Preços - ARP</v>
      </c>
      <c r="C208" s="159" t="str">
        <f>IF('PCA - SECTI'!J210="","",IF(OR('PCA - SECTI'!J210="Prorrogada",'PCA - SECTI'!J210="Em andamento"),"","Licitação sem Ata de Registro de Preços - ARP"))</f>
        <v>Licitação sem Ata de Registro de Preços - ARP</v>
      </c>
      <c r="D208" s="159" t="str">
        <f>IF('PCA - SECTI'!J210="","",IF(OR('PCA - SECTI'!J210="Prorrogada",'PCA - SECTI'!J210="Em andamento"),"","Contratação Direta (Inexigibilidade ou Dispensa de licitação)"))</f>
        <v>Contratação Direta (Inexigibilidade ou Dispensa de licitação)</v>
      </c>
      <c r="E208" s="159" t="str">
        <f>IF('PCA - SECTI'!J210="","",IF(OR('PCA - SECTI'!J210="Prorrogada",'PCA - SECTI'!J210="Em andamento"),"","Utilização de Ata de Registro de Preços - ARP"))</f>
        <v>Utilização de Ata de Registro de Preços - ARP</v>
      </c>
      <c r="F208" s="159" t="str">
        <f>IF('PCA - SECTI'!J210="","",IF(OR('PCA - SECTI'!J210="Prorrogada",'PCA - SECTI'!J210="Em andamento"),"","Licitação Internacional conforme regras do Acordo de Empréstimo com o Bando Mundial"))</f>
        <v>Licitação Internacional conforme regras do Acordo de Empréstimo com o Bando Mundial</v>
      </c>
      <c r="G208" s="159" t="str">
        <f>IF('PCA - SECTI'!J210="","",IF(OR('PCA - SECTI'!J210="Prorrogada",'PCA - SECTI'!J210="Em andamento"),"","Descentralização de Crédito"))</f>
        <v>Descentralização de Crédito</v>
      </c>
      <c r="H208" s="159" t="str">
        <f>IF('PCA - SECTI'!J210="","",IF(OR('PCA - SECTI'!J210="Prorrogada",'PCA - SECTI'!J210="Em andamento"),"","Repasse Financeiro"))</f>
        <v>Repasse Financeiro</v>
      </c>
    </row>
    <row r="209" spans="1:8">
      <c r="A209" s="158" t="str">
        <f>IF('PCA - SECTI'!J211="","",IF('PCA - SECTI'!J211="Prorrogada","Renovação Contratual (contrato já existente)",IF('PCA - SECTI'!J211="Em andamento","Despesa já contratada","")))</f>
        <v/>
      </c>
      <c r="B209" s="159" t="str">
        <f>IF('PCA - SECTI'!J211="","",IF(OR('PCA - SECTI'!J211="Prorrogada",'PCA - SECTI'!J211="Em andamento"),"","Licitação com Ata de Registro de Preços - ARP"))</f>
        <v>Licitação com Ata de Registro de Preços - ARP</v>
      </c>
      <c r="C209" s="159" t="str">
        <f>IF('PCA - SECTI'!J211="","",IF(OR('PCA - SECTI'!J211="Prorrogada",'PCA - SECTI'!J211="Em andamento"),"","Licitação sem Ata de Registro de Preços - ARP"))</f>
        <v>Licitação sem Ata de Registro de Preços - ARP</v>
      </c>
      <c r="D209" s="159" t="str">
        <f>IF('PCA - SECTI'!J211="","",IF(OR('PCA - SECTI'!J211="Prorrogada",'PCA - SECTI'!J211="Em andamento"),"","Contratação Direta (Inexigibilidade ou Dispensa de licitação)"))</f>
        <v>Contratação Direta (Inexigibilidade ou Dispensa de licitação)</v>
      </c>
      <c r="E209" s="159" t="str">
        <f>IF('PCA - SECTI'!J211="","",IF(OR('PCA - SECTI'!J211="Prorrogada",'PCA - SECTI'!J211="Em andamento"),"","Utilização de Ata de Registro de Preços - ARP"))</f>
        <v>Utilização de Ata de Registro de Preços - ARP</v>
      </c>
      <c r="F209" s="159" t="str">
        <f>IF('PCA - SECTI'!J211="","",IF(OR('PCA - SECTI'!J211="Prorrogada",'PCA - SECTI'!J211="Em andamento"),"","Licitação Internacional conforme regras do Acordo de Empréstimo com o Bando Mundial"))</f>
        <v>Licitação Internacional conforme regras do Acordo de Empréstimo com o Bando Mundial</v>
      </c>
      <c r="G209" s="159" t="str">
        <f>IF('PCA - SECTI'!J211="","",IF(OR('PCA - SECTI'!J211="Prorrogada",'PCA - SECTI'!J211="Em andamento"),"","Descentralização de Crédito"))</f>
        <v>Descentralização de Crédito</v>
      </c>
      <c r="H209" s="159" t="str">
        <f>IF('PCA - SECTI'!J211="","",IF(OR('PCA - SECTI'!J211="Prorrogada",'PCA - SECTI'!J211="Em andamento"),"","Repasse Financeiro"))</f>
        <v>Repasse Financeiro</v>
      </c>
    </row>
    <row r="210" spans="1:8">
      <c r="A210" s="158" t="str">
        <f>IF('PCA - SECTI'!J212="","",IF('PCA - SECTI'!J212="Prorrogada","Renovação Contratual (contrato já existente)",IF('PCA - SECTI'!J212="Em andamento","Despesa já contratada","")))</f>
        <v/>
      </c>
      <c r="B210" s="159" t="str">
        <f>IF('PCA - SECTI'!J212="","",IF(OR('PCA - SECTI'!J212="Prorrogada",'PCA - SECTI'!J212="Em andamento"),"","Licitação com Ata de Registro de Preços - ARP"))</f>
        <v>Licitação com Ata de Registro de Preços - ARP</v>
      </c>
      <c r="C210" s="159" t="str">
        <f>IF('PCA - SECTI'!J212="","",IF(OR('PCA - SECTI'!J212="Prorrogada",'PCA - SECTI'!J212="Em andamento"),"","Licitação sem Ata de Registro de Preços - ARP"))</f>
        <v>Licitação sem Ata de Registro de Preços - ARP</v>
      </c>
      <c r="D210" s="159" t="str">
        <f>IF('PCA - SECTI'!J212="","",IF(OR('PCA - SECTI'!J212="Prorrogada",'PCA - SECTI'!J212="Em andamento"),"","Contratação Direta (Inexigibilidade ou Dispensa de licitação)"))</f>
        <v>Contratação Direta (Inexigibilidade ou Dispensa de licitação)</v>
      </c>
      <c r="E210" s="159" t="str">
        <f>IF('PCA - SECTI'!J212="","",IF(OR('PCA - SECTI'!J212="Prorrogada",'PCA - SECTI'!J212="Em andamento"),"","Utilização de Ata de Registro de Preços - ARP"))</f>
        <v>Utilização de Ata de Registro de Preços - ARP</v>
      </c>
      <c r="F210" s="159" t="str">
        <f>IF('PCA - SECTI'!J212="","",IF(OR('PCA - SECTI'!J212="Prorrogada",'PCA - SECTI'!J212="Em andamento"),"","Licitação Internacional conforme regras do Acordo de Empréstimo com o Bando Mundial"))</f>
        <v>Licitação Internacional conforme regras do Acordo de Empréstimo com o Bando Mundial</v>
      </c>
      <c r="G210" s="159" t="str">
        <f>IF('PCA - SECTI'!J212="","",IF(OR('PCA - SECTI'!J212="Prorrogada",'PCA - SECTI'!J212="Em andamento"),"","Descentralização de Crédito"))</f>
        <v>Descentralização de Crédito</v>
      </c>
      <c r="H210" s="159" t="str">
        <f>IF('PCA - SECTI'!J212="","",IF(OR('PCA - SECTI'!J212="Prorrogada",'PCA - SECTI'!J212="Em andamento"),"","Repasse Financeiro"))</f>
        <v>Repasse Financeiro</v>
      </c>
    </row>
    <row r="211" spans="1:8">
      <c r="A211" s="158" t="str">
        <f>IF('PCA - SECTI'!J213="","",IF('PCA - SECTI'!J213="Prorrogada","Renovação Contratual (contrato já existente)",IF('PCA - SECTI'!J213="Em andamento","Despesa já contratada","")))</f>
        <v/>
      </c>
      <c r="B211" s="159" t="str">
        <f>IF('PCA - SECTI'!J213="","",IF(OR('PCA - SECTI'!J213="Prorrogada",'PCA - SECTI'!J213="Em andamento"),"","Licitação com Ata de Registro de Preços - ARP"))</f>
        <v>Licitação com Ata de Registro de Preços - ARP</v>
      </c>
      <c r="C211" s="159" t="str">
        <f>IF('PCA - SECTI'!J213="","",IF(OR('PCA - SECTI'!J213="Prorrogada",'PCA - SECTI'!J213="Em andamento"),"","Licitação sem Ata de Registro de Preços - ARP"))</f>
        <v>Licitação sem Ata de Registro de Preços - ARP</v>
      </c>
      <c r="D211" s="159" t="str">
        <f>IF('PCA - SECTI'!J213="","",IF(OR('PCA - SECTI'!J213="Prorrogada",'PCA - SECTI'!J213="Em andamento"),"","Contratação Direta (Inexigibilidade ou Dispensa de licitação)"))</f>
        <v>Contratação Direta (Inexigibilidade ou Dispensa de licitação)</v>
      </c>
      <c r="E211" s="159" t="str">
        <f>IF('PCA - SECTI'!J213="","",IF(OR('PCA - SECTI'!J213="Prorrogada",'PCA - SECTI'!J213="Em andamento"),"","Utilização de Ata de Registro de Preços - ARP"))</f>
        <v>Utilização de Ata de Registro de Preços - ARP</v>
      </c>
      <c r="F211" s="159" t="str">
        <f>IF('PCA - SECTI'!J213="","",IF(OR('PCA - SECTI'!J213="Prorrogada",'PCA - SECTI'!J213="Em andamento"),"","Licitação Internacional conforme regras do Acordo de Empréstimo com o Bando Mundial"))</f>
        <v>Licitação Internacional conforme regras do Acordo de Empréstimo com o Bando Mundial</v>
      </c>
      <c r="G211" s="159" t="str">
        <f>IF('PCA - SECTI'!J213="","",IF(OR('PCA - SECTI'!J213="Prorrogada",'PCA - SECTI'!J213="Em andamento"),"","Descentralização de Crédito"))</f>
        <v>Descentralização de Crédito</v>
      </c>
      <c r="H211" s="159" t="str">
        <f>IF('PCA - SECTI'!J213="","",IF(OR('PCA - SECTI'!J213="Prorrogada",'PCA - SECTI'!J213="Em andamento"),"","Repasse Financeiro"))</f>
        <v>Repasse Financeiro</v>
      </c>
    </row>
    <row r="212" spans="1:8">
      <c r="A212" s="158" t="str">
        <f>IF('PCA - SECTI'!J214="","",IF('PCA - SECTI'!J214="Prorrogada","Renovação Contratual (contrato já existente)",IF('PCA - SECTI'!J214="Em andamento","Despesa já contratada","")))</f>
        <v/>
      </c>
      <c r="B212" s="159" t="str">
        <f>IF('PCA - SECTI'!J214="","",IF(OR('PCA - SECTI'!J214="Prorrogada",'PCA - SECTI'!J214="Em andamento"),"","Licitação com Ata de Registro de Preços - ARP"))</f>
        <v>Licitação com Ata de Registro de Preços - ARP</v>
      </c>
      <c r="C212" s="159" t="str">
        <f>IF('PCA - SECTI'!J214="","",IF(OR('PCA - SECTI'!J214="Prorrogada",'PCA - SECTI'!J214="Em andamento"),"","Licitação sem Ata de Registro de Preços - ARP"))</f>
        <v>Licitação sem Ata de Registro de Preços - ARP</v>
      </c>
      <c r="D212" s="159" t="str">
        <f>IF('PCA - SECTI'!J214="","",IF(OR('PCA - SECTI'!J214="Prorrogada",'PCA - SECTI'!J214="Em andamento"),"","Contratação Direta (Inexigibilidade ou Dispensa de licitação)"))</f>
        <v>Contratação Direta (Inexigibilidade ou Dispensa de licitação)</v>
      </c>
      <c r="E212" s="159" t="str">
        <f>IF('PCA - SECTI'!J214="","",IF(OR('PCA - SECTI'!J214="Prorrogada",'PCA - SECTI'!J214="Em andamento"),"","Utilização de Ata de Registro de Preços - ARP"))</f>
        <v>Utilização de Ata de Registro de Preços - ARP</v>
      </c>
      <c r="F212" s="159" t="str">
        <f>IF('PCA - SECTI'!J214="","",IF(OR('PCA - SECTI'!J214="Prorrogada",'PCA - SECTI'!J214="Em andamento"),"","Licitação Internacional conforme regras do Acordo de Empréstimo com o Bando Mundial"))</f>
        <v>Licitação Internacional conforme regras do Acordo de Empréstimo com o Bando Mundial</v>
      </c>
      <c r="G212" s="159" t="str">
        <f>IF('PCA - SECTI'!J214="","",IF(OR('PCA - SECTI'!J214="Prorrogada",'PCA - SECTI'!J214="Em andamento"),"","Descentralização de Crédito"))</f>
        <v>Descentralização de Crédito</v>
      </c>
      <c r="H212" s="159" t="str">
        <f>IF('PCA - SECTI'!J214="","",IF(OR('PCA - SECTI'!J214="Prorrogada",'PCA - SECTI'!J214="Em andamento"),"","Repasse Financeiro"))</f>
        <v>Repasse Financeiro</v>
      </c>
    </row>
    <row r="213" spans="1:8">
      <c r="A213" s="158" t="str">
        <f>IF('PCA - SECTI'!J215="","",IF('PCA - SECTI'!J215="Prorrogada","Renovação Contratual (contrato já existente)",IF('PCA - SECTI'!J215="Em andamento","Despesa já contratada","")))</f>
        <v/>
      </c>
      <c r="B213" s="159" t="str">
        <f>IF('PCA - SECTI'!J215="","",IF(OR('PCA - SECTI'!J215="Prorrogada",'PCA - SECTI'!J215="Em andamento"),"","Licitação com Ata de Registro de Preços - ARP"))</f>
        <v>Licitação com Ata de Registro de Preços - ARP</v>
      </c>
      <c r="C213" s="159" t="str">
        <f>IF('PCA - SECTI'!J215="","",IF(OR('PCA - SECTI'!J215="Prorrogada",'PCA - SECTI'!J215="Em andamento"),"","Licitação sem Ata de Registro de Preços - ARP"))</f>
        <v>Licitação sem Ata de Registro de Preços - ARP</v>
      </c>
      <c r="D213" s="159" t="str">
        <f>IF('PCA - SECTI'!J215="","",IF(OR('PCA - SECTI'!J215="Prorrogada",'PCA - SECTI'!J215="Em andamento"),"","Contratação Direta (Inexigibilidade ou Dispensa de licitação)"))</f>
        <v>Contratação Direta (Inexigibilidade ou Dispensa de licitação)</v>
      </c>
      <c r="E213" s="159" t="str">
        <f>IF('PCA - SECTI'!J215="","",IF(OR('PCA - SECTI'!J215="Prorrogada",'PCA - SECTI'!J215="Em andamento"),"","Utilização de Ata de Registro de Preços - ARP"))</f>
        <v>Utilização de Ata de Registro de Preços - ARP</v>
      </c>
      <c r="F213" s="159" t="str">
        <f>IF('PCA - SECTI'!J215="","",IF(OR('PCA - SECTI'!J215="Prorrogada",'PCA - SECTI'!J215="Em andamento"),"","Licitação Internacional conforme regras do Acordo de Empréstimo com o Bando Mundial"))</f>
        <v>Licitação Internacional conforme regras do Acordo de Empréstimo com o Bando Mundial</v>
      </c>
      <c r="G213" s="159" t="str">
        <f>IF('PCA - SECTI'!J215="","",IF(OR('PCA - SECTI'!J215="Prorrogada",'PCA - SECTI'!J215="Em andamento"),"","Descentralização de Crédito"))</f>
        <v>Descentralização de Crédito</v>
      </c>
      <c r="H213" s="159" t="str">
        <f>IF('PCA - SECTI'!J215="","",IF(OR('PCA - SECTI'!J215="Prorrogada",'PCA - SECTI'!J215="Em andamento"),"","Repasse Financeiro"))</f>
        <v>Repasse Financeiro</v>
      </c>
    </row>
    <row r="214" spans="1:8">
      <c r="A214" s="158" t="str">
        <f>IF('PCA - SECTI'!J216="","",IF('PCA - SECTI'!J216="Prorrogada","Renovação Contratual (contrato já existente)",IF('PCA - SECTI'!J216="Em andamento","Despesa já contratada","")))</f>
        <v/>
      </c>
      <c r="B214" s="159" t="str">
        <f>IF('PCA - SECTI'!J216="","",IF(OR('PCA - SECTI'!J216="Prorrogada",'PCA - SECTI'!J216="Em andamento"),"","Licitação com Ata de Registro de Preços - ARP"))</f>
        <v>Licitação com Ata de Registro de Preços - ARP</v>
      </c>
      <c r="C214" s="159" t="str">
        <f>IF('PCA - SECTI'!J216="","",IF(OR('PCA - SECTI'!J216="Prorrogada",'PCA - SECTI'!J216="Em andamento"),"","Licitação sem Ata de Registro de Preços - ARP"))</f>
        <v>Licitação sem Ata de Registro de Preços - ARP</v>
      </c>
      <c r="D214" s="159" t="str">
        <f>IF('PCA - SECTI'!J216="","",IF(OR('PCA - SECTI'!J216="Prorrogada",'PCA - SECTI'!J216="Em andamento"),"","Contratação Direta (Inexigibilidade ou Dispensa de licitação)"))</f>
        <v>Contratação Direta (Inexigibilidade ou Dispensa de licitação)</v>
      </c>
      <c r="E214" s="159" t="str">
        <f>IF('PCA - SECTI'!J216="","",IF(OR('PCA - SECTI'!J216="Prorrogada",'PCA - SECTI'!J216="Em andamento"),"","Utilização de Ata de Registro de Preços - ARP"))</f>
        <v>Utilização de Ata de Registro de Preços - ARP</v>
      </c>
      <c r="F214" s="159" t="str">
        <f>IF('PCA - SECTI'!J216="","",IF(OR('PCA - SECTI'!J216="Prorrogada",'PCA - SECTI'!J216="Em andamento"),"","Licitação Internacional conforme regras do Acordo de Empréstimo com o Bando Mundial"))</f>
        <v>Licitação Internacional conforme regras do Acordo de Empréstimo com o Bando Mundial</v>
      </c>
      <c r="G214" s="159" t="str">
        <f>IF('PCA - SECTI'!J216="","",IF(OR('PCA - SECTI'!J216="Prorrogada",'PCA - SECTI'!J216="Em andamento"),"","Descentralização de Crédito"))</f>
        <v>Descentralização de Crédito</v>
      </c>
      <c r="H214" s="159" t="str">
        <f>IF('PCA - SECTI'!J216="","",IF(OR('PCA - SECTI'!J216="Prorrogada",'PCA - SECTI'!J216="Em andamento"),"","Repasse Financeiro"))</f>
        <v>Repasse Financeiro</v>
      </c>
    </row>
    <row r="215" spans="1:8">
      <c r="A215" s="158" t="str">
        <f>IF('PCA - SECTI'!J217="","",IF('PCA - SECTI'!J217="Prorrogada","Renovação Contratual (contrato já existente)",IF('PCA - SECTI'!J217="Em andamento","Despesa já contratada","")))</f>
        <v/>
      </c>
      <c r="B215" s="159" t="str">
        <f>IF('PCA - SECTI'!J217="","",IF(OR('PCA - SECTI'!J217="Prorrogada",'PCA - SECTI'!J217="Em andamento"),"","Licitação com Ata de Registro de Preços - ARP"))</f>
        <v>Licitação com Ata de Registro de Preços - ARP</v>
      </c>
      <c r="C215" s="159" t="str">
        <f>IF('PCA - SECTI'!J217="","",IF(OR('PCA - SECTI'!J217="Prorrogada",'PCA - SECTI'!J217="Em andamento"),"","Licitação sem Ata de Registro de Preços - ARP"))</f>
        <v>Licitação sem Ata de Registro de Preços - ARP</v>
      </c>
      <c r="D215" s="159" t="str">
        <f>IF('PCA - SECTI'!J217="","",IF(OR('PCA - SECTI'!J217="Prorrogada",'PCA - SECTI'!J217="Em andamento"),"","Contratação Direta (Inexigibilidade ou Dispensa de licitação)"))</f>
        <v>Contratação Direta (Inexigibilidade ou Dispensa de licitação)</v>
      </c>
      <c r="E215" s="159" t="str">
        <f>IF('PCA - SECTI'!J217="","",IF(OR('PCA - SECTI'!J217="Prorrogada",'PCA - SECTI'!J217="Em andamento"),"","Utilização de Ata de Registro de Preços - ARP"))</f>
        <v>Utilização de Ata de Registro de Preços - ARP</v>
      </c>
      <c r="F215" s="159" t="str">
        <f>IF('PCA - SECTI'!J217="","",IF(OR('PCA - SECTI'!J217="Prorrogada",'PCA - SECTI'!J217="Em andamento"),"","Licitação Internacional conforme regras do Acordo de Empréstimo com o Bando Mundial"))</f>
        <v>Licitação Internacional conforme regras do Acordo de Empréstimo com o Bando Mundial</v>
      </c>
      <c r="G215" s="159" t="str">
        <f>IF('PCA - SECTI'!J217="","",IF(OR('PCA - SECTI'!J217="Prorrogada",'PCA - SECTI'!J217="Em andamento"),"","Descentralização de Crédito"))</f>
        <v>Descentralização de Crédito</v>
      </c>
      <c r="H215" s="159" t="str">
        <f>IF('PCA - SECTI'!J217="","",IF(OR('PCA - SECTI'!J217="Prorrogada",'PCA - SECTI'!J217="Em andamento"),"","Repasse Financeiro"))</f>
        <v>Repasse Financeiro</v>
      </c>
    </row>
    <row r="216" spans="1:8">
      <c r="A216" s="158" t="str">
        <f>IF('PCA - SECTI'!J218="","",IF('PCA - SECTI'!J218="Prorrogada","Renovação Contratual (contrato já existente)",IF('PCA - SECTI'!J218="Em andamento","Despesa já contratada","")))</f>
        <v/>
      </c>
      <c r="B216" s="159" t="str">
        <f>IF('PCA - SECTI'!J218="","",IF(OR('PCA - SECTI'!J218="Prorrogada",'PCA - SECTI'!J218="Em andamento"),"","Licitação com Ata de Registro de Preços - ARP"))</f>
        <v>Licitação com Ata de Registro de Preços - ARP</v>
      </c>
      <c r="C216" s="159" t="str">
        <f>IF('PCA - SECTI'!J218="","",IF(OR('PCA - SECTI'!J218="Prorrogada",'PCA - SECTI'!J218="Em andamento"),"","Licitação sem Ata de Registro de Preços - ARP"))</f>
        <v>Licitação sem Ata de Registro de Preços - ARP</v>
      </c>
      <c r="D216" s="159" t="str">
        <f>IF('PCA - SECTI'!J218="","",IF(OR('PCA - SECTI'!J218="Prorrogada",'PCA - SECTI'!J218="Em andamento"),"","Contratação Direta (Inexigibilidade ou Dispensa de licitação)"))</f>
        <v>Contratação Direta (Inexigibilidade ou Dispensa de licitação)</v>
      </c>
      <c r="E216" s="159" t="str">
        <f>IF('PCA - SECTI'!J218="","",IF(OR('PCA - SECTI'!J218="Prorrogada",'PCA - SECTI'!J218="Em andamento"),"","Utilização de Ata de Registro de Preços - ARP"))</f>
        <v>Utilização de Ata de Registro de Preços - ARP</v>
      </c>
      <c r="F216" s="159" t="str">
        <f>IF('PCA - SECTI'!J218="","",IF(OR('PCA - SECTI'!J218="Prorrogada",'PCA - SECTI'!J218="Em andamento"),"","Licitação Internacional conforme regras do Acordo de Empréstimo com o Bando Mundial"))</f>
        <v>Licitação Internacional conforme regras do Acordo de Empréstimo com o Bando Mundial</v>
      </c>
      <c r="G216" s="159" t="str">
        <f>IF('PCA - SECTI'!J218="","",IF(OR('PCA - SECTI'!J218="Prorrogada",'PCA - SECTI'!J218="Em andamento"),"","Descentralização de Crédito"))</f>
        <v>Descentralização de Crédito</v>
      </c>
      <c r="H216" s="159" t="str">
        <f>IF('PCA - SECTI'!J218="","",IF(OR('PCA - SECTI'!J218="Prorrogada",'PCA - SECTI'!J218="Em andamento"),"","Repasse Financeiro"))</f>
        <v>Repasse Financeiro</v>
      </c>
    </row>
    <row r="217" spans="1:8">
      <c r="A217" s="158" t="str">
        <f>IF('PCA - SECTI'!J219="","",IF('PCA - SECTI'!J219="Prorrogada","Renovação Contratual (contrato já existente)",IF('PCA - SECTI'!J219="Em andamento","Despesa já contratada","")))</f>
        <v/>
      </c>
      <c r="B217" s="159" t="str">
        <f>IF('PCA - SECTI'!J219="","",IF(OR('PCA - SECTI'!J219="Prorrogada",'PCA - SECTI'!J219="Em andamento"),"","Licitação com Ata de Registro de Preços - ARP"))</f>
        <v>Licitação com Ata de Registro de Preços - ARP</v>
      </c>
      <c r="C217" s="159" t="str">
        <f>IF('PCA - SECTI'!J219="","",IF(OR('PCA - SECTI'!J219="Prorrogada",'PCA - SECTI'!J219="Em andamento"),"","Licitação sem Ata de Registro de Preços - ARP"))</f>
        <v>Licitação sem Ata de Registro de Preços - ARP</v>
      </c>
      <c r="D217" s="159" t="str">
        <f>IF('PCA - SECTI'!J219="","",IF(OR('PCA - SECTI'!J219="Prorrogada",'PCA - SECTI'!J219="Em andamento"),"","Contratação Direta (Inexigibilidade ou Dispensa de licitação)"))</f>
        <v>Contratação Direta (Inexigibilidade ou Dispensa de licitação)</v>
      </c>
      <c r="E217" s="159" t="str">
        <f>IF('PCA - SECTI'!J219="","",IF(OR('PCA - SECTI'!J219="Prorrogada",'PCA - SECTI'!J219="Em andamento"),"","Utilização de Ata de Registro de Preços - ARP"))</f>
        <v>Utilização de Ata de Registro de Preços - ARP</v>
      </c>
      <c r="F217" s="159" t="str">
        <f>IF('PCA - SECTI'!J219="","",IF(OR('PCA - SECTI'!J219="Prorrogada",'PCA - SECTI'!J219="Em andamento"),"","Licitação Internacional conforme regras do Acordo de Empréstimo com o Bando Mundial"))</f>
        <v>Licitação Internacional conforme regras do Acordo de Empréstimo com o Bando Mundial</v>
      </c>
      <c r="G217" s="159" t="str">
        <f>IF('PCA - SECTI'!J219="","",IF(OR('PCA - SECTI'!J219="Prorrogada",'PCA - SECTI'!J219="Em andamento"),"","Descentralização de Crédito"))</f>
        <v>Descentralização de Crédito</v>
      </c>
      <c r="H217" s="159" t="str">
        <f>IF('PCA - SECTI'!J219="","",IF(OR('PCA - SECTI'!J219="Prorrogada",'PCA - SECTI'!J219="Em andamento"),"","Repasse Financeiro"))</f>
        <v>Repasse Financeiro</v>
      </c>
    </row>
    <row r="218" spans="1:8">
      <c r="A218" s="158" t="str">
        <f>IF('PCA - SECTI'!J220="","",IF('PCA - SECTI'!J220="Prorrogada","Renovação Contratual (contrato já existente)",IF('PCA - SECTI'!J220="Em andamento","Despesa já contratada","")))</f>
        <v/>
      </c>
      <c r="B218" s="159" t="str">
        <f>IF('PCA - SECTI'!J220="","",IF(OR('PCA - SECTI'!J220="Prorrogada",'PCA - SECTI'!J220="Em andamento"),"","Licitação com Ata de Registro de Preços - ARP"))</f>
        <v/>
      </c>
      <c r="C218" s="159" t="str">
        <f>IF('PCA - SECTI'!J220="","",IF(OR('PCA - SECTI'!J220="Prorrogada",'PCA - SECTI'!J220="Em andamento"),"","Licitação sem Ata de Registro de Preços - ARP"))</f>
        <v/>
      </c>
      <c r="D218" s="159" t="str">
        <f>IF('PCA - SECTI'!J220="","",IF(OR('PCA - SECTI'!J220="Prorrogada",'PCA - SECTI'!J220="Em andamento"),"","Contratação Direta (Inexigibilidade ou Dispensa de licitação)"))</f>
        <v/>
      </c>
      <c r="E218" s="159" t="str">
        <f>IF('PCA - SECTI'!J220="","",IF(OR('PCA - SECTI'!J220="Prorrogada",'PCA - SECTI'!J220="Em andamento"),"","Utilização de Ata de Registro de Preços - ARP"))</f>
        <v/>
      </c>
      <c r="F218" s="159" t="str">
        <f>IF('PCA - SECTI'!J220="","",IF(OR('PCA - SECTI'!J220="Prorrogada",'PCA - SECTI'!J220="Em andamento"),"","Licitação Internacional conforme regras do Acordo de Empréstimo com o Bando Mundial"))</f>
        <v/>
      </c>
      <c r="G218" s="159" t="str">
        <f>IF('PCA - SECTI'!J220="","",IF(OR('PCA - SECTI'!J220="Prorrogada",'PCA - SECTI'!J220="Em andamento"),"","Descentralização de Crédito"))</f>
        <v/>
      </c>
      <c r="H218" s="159" t="str">
        <f>IF('PCA - SECTI'!J220="","",IF(OR('PCA - SECTI'!J220="Prorrogada",'PCA - SECTI'!J220="Em andamento"),"","Repasse Financeiro"))</f>
        <v/>
      </c>
    </row>
    <row r="219" spans="1:8">
      <c r="A219" s="158" t="str">
        <f>IF('PCA - SECTI'!J221="","",IF('PCA - SECTI'!J221="Prorrogada","Renovação Contratual (contrato já existente)",IF('PCA - SECTI'!J221="Em andamento","Despesa já contratada","")))</f>
        <v/>
      </c>
      <c r="B219" s="159" t="str">
        <f>IF('PCA - SECTI'!J221="","",IF(OR('PCA - SECTI'!J221="Prorrogada",'PCA - SECTI'!J221="Em andamento"),"","Licitação com Ata de Registro de Preços - ARP"))</f>
        <v/>
      </c>
      <c r="C219" s="159" t="str">
        <f>IF('PCA - SECTI'!J221="","",IF(OR('PCA - SECTI'!J221="Prorrogada",'PCA - SECTI'!J221="Em andamento"),"","Licitação sem Ata de Registro de Preços - ARP"))</f>
        <v/>
      </c>
      <c r="D219" s="159" t="str">
        <f>IF('PCA - SECTI'!J221="","",IF(OR('PCA - SECTI'!J221="Prorrogada",'PCA - SECTI'!J221="Em andamento"),"","Contratação Direta (Inexigibilidade ou Dispensa de licitação)"))</f>
        <v/>
      </c>
      <c r="E219" s="159" t="str">
        <f>IF('PCA - SECTI'!J221="","",IF(OR('PCA - SECTI'!J221="Prorrogada",'PCA - SECTI'!J221="Em andamento"),"","Utilização de Ata de Registro de Preços - ARP"))</f>
        <v/>
      </c>
      <c r="F219" s="159" t="str">
        <f>IF('PCA - SECTI'!J221="","",IF(OR('PCA - SECTI'!J221="Prorrogada",'PCA - SECTI'!J221="Em andamento"),"","Licitação Internacional conforme regras do Acordo de Empréstimo com o Bando Mundial"))</f>
        <v/>
      </c>
      <c r="G219" s="159" t="str">
        <f>IF('PCA - SECTI'!J221="","",IF(OR('PCA - SECTI'!J221="Prorrogada",'PCA - SECTI'!J221="Em andamento"),"","Descentralização de Crédito"))</f>
        <v/>
      </c>
      <c r="H219" s="159" t="str">
        <f>IF('PCA - SECTI'!J221="","",IF(OR('PCA - SECTI'!J221="Prorrogada",'PCA - SECTI'!J221="Em andamento"),"","Repasse Financeiro"))</f>
        <v/>
      </c>
    </row>
    <row r="220" spans="1:8">
      <c r="A220" s="158" t="str">
        <f>IF('PCA - SECTI'!J222="","",IF('PCA - SECTI'!J222="Prorrogada","Renovação Contratual (contrato já existente)",IF('PCA - SECTI'!J222="Em andamento","Despesa já contratada","")))</f>
        <v/>
      </c>
      <c r="B220" s="159" t="str">
        <f>IF('PCA - SECTI'!J222="","",IF(OR('PCA - SECTI'!J222="Prorrogada",'PCA - SECTI'!J222="Em andamento"),"","Licitação com Ata de Registro de Preços - ARP"))</f>
        <v/>
      </c>
      <c r="C220" s="159" t="str">
        <f>IF('PCA - SECTI'!J222="","",IF(OR('PCA - SECTI'!J222="Prorrogada",'PCA - SECTI'!J222="Em andamento"),"","Licitação sem Ata de Registro de Preços - ARP"))</f>
        <v/>
      </c>
      <c r="D220" s="159" t="str">
        <f>IF('PCA - SECTI'!J222="","",IF(OR('PCA - SECTI'!J222="Prorrogada",'PCA - SECTI'!J222="Em andamento"),"","Contratação Direta (Inexigibilidade ou Dispensa de licitação)"))</f>
        <v/>
      </c>
      <c r="E220" s="159" t="str">
        <f>IF('PCA - SECTI'!J222="","",IF(OR('PCA - SECTI'!J222="Prorrogada",'PCA - SECTI'!J222="Em andamento"),"","Utilização de Ata de Registro de Preços - ARP"))</f>
        <v/>
      </c>
      <c r="F220" s="159" t="str">
        <f>IF('PCA - SECTI'!J222="","",IF(OR('PCA - SECTI'!J222="Prorrogada",'PCA - SECTI'!J222="Em andamento"),"","Licitação Internacional conforme regras do Acordo de Empréstimo com o Bando Mundial"))</f>
        <v/>
      </c>
      <c r="G220" s="159" t="str">
        <f>IF('PCA - SECTI'!J222="","",IF(OR('PCA - SECTI'!J222="Prorrogada",'PCA - SECTI'!J222="Em andamento"),"","Descentralização de Crédito"))</f>
        <v/>
      </c>
      <c r="H220" s="159" t="str">
        <f>IF('PCA - SECTI'!J222="","",IF(OR('PCA - SECTI'!J222="Prorrogada",'PCA - SECTI'!J222="Em andamento"),"","Repasse Financeiro"))</f>
        <v/>
      </c>
    </row>
    <row r="221" spans="1:8">
      <c r="A221" s="158" t="str">
        <f>IF('PCA - SECTI'!J223="","",IF('PCA - SECTI'!J223="Prorrogada","Renovação Contratual (contrato já existente)",IF('PCA - SECTI'!J223="Em andamento","Despesa já contratada","")))</f>
        <v/>
      </c>
      <c r="B221" s="159" t="str">
        <f>IF('PCA - SECTI'!J223="","",IF(OR('PCA - SECTI'!J223="Prorrogada",'PCA - SECTI'!J223="Em andamento"),"","Licitação com Ata de Registro de Preços - ARP"))</f>
        <v/>
      </c>
      <c r="C221" s="159" t="str">
        <f>IF('PCA - SECTI'!J223="","",IF(OR('PCA - SECTI'!J223="Prorrogada",'PCA - SECTI'!J223="Em andamento"),"","Licitação sem Ata de Registro de Preços - ARP"))</f>
        <v/>
      </c>
      <c r="D221" s="159" t="str">
        <f>IF('PCA - SECTI'!J223="","",IF(OR('PCA - SECTI'!J223="Prorrogada",'PCA - SECTI'!J223="Em andamento"),"","Contratação Direta (Inexigibilidade ou Dispensa de licitação)"))</f>
        <v/>
      </c>
      <c r="E221" s="159" t="str">
        <f>IF('PCA - SECTI'!J223="","",IF(OR('PCA - SECTI'!J223="Prorrogada",'PCA - SECTI'!J223="Em andamento"),"","Utilização de Ata de Registro de Preços - ARP"))</f>
        <v/>
      </c>
      <c r="F221" s="159" t="str">
        <f>IF('PCA - SECTI'!J223="","",IF(OR('PCA - SECTI'!J223="Prorrogada",'PCA - SECTI'!J223="Em andamento"),"","Licitação Internacional conforme regras do Acordo de Empréstimo com o Bando Mundial"))</f>
        <v/>
      </c>
      <c r="G221" s="159" t="str">
        <f>IF('PCA - SECTI'!J223="","",IF(OR('PCA - SECTI'!J223="Prorrogada",'PCA - SECTI'!J223="Em andamento"),"","Descentralização de Crédito"))</f>
        <v/>
      </c>
      <c r="H221" s="159" t="str">
        <f>IF('PCA - SECTI'!J223="","",IF(OR('PCA - SECTI'!J223="Prorrogada",'PCA - SECTI'!J223="Em andamento"),"","Repasse Financeiro"))</f>
        <v/>
      </c>
    </row>
    <row r="222" spans="1:8">
      <c r="A222" s="158" t="str">
        <f>IF('PCA - SECTI'!J224="","",IF('PCA - SECTI'!J224="Prorrogada","Renovação Contratual (contrato já existente)",IF('PCA - SECTI'!J224="Em andamento","Despesa já contratada","")))</f>
        <v/>
      </c>
      <c r="B222" s="159" t="str">
        <f>IF('PCA - SECTI'!J224="","",IF(OR('PCA - SECTI'!J224="Prorrogada",'PCA - SECTI'!J224="Em andamento"),"","Licitação com Ata de Registro de Preços - ARP"))</f>
        <v/>
      </c>
      <c r="C222" s="159" t="str">
        <f>IF('PCA - SECTI'!J224="","",IF(OR('PCA - SECTI'!J224="Prorrogada",'PCA - SECTI'!J224="Em andamento"),"","Licitação sem Ata de Registro de Preços - ARP"))</f>
        <v/>
      </c>
      <c r="D222" s="159" t="str">
        <f>IF('PCA - SECTI'!J224="","",IF(OR('PCA - SECTI'!J224="Prorrogada",'PCA - SECTI'!J224="Em andamento"),"","Contratação Direta (Inexigibilidade ou Dispensa de licitação)"))</f>
        <v/>
      </c>
      <c r="E222" s="159" t="str">
        <f>IF('PCA - SECTI'!J224="","",IF(OR('PCA - SECTI'!J224="Prorrogada",'PCA - SECTI'!J224="Em andamento"),"","Utilização de Ata de Registro de Preços - ARP"))</f>
        <v/>
      </c>
      <c r="F222" s="159" t="str">
        <f>IF('PCA - SECTI'!J224="","",IF(OR('PCA - SECTI'!J224="Prorrogada",'PCA - SECTI'!J224="Em andamento"),"","Licitação Internacional conforme regras do Acordo de Empréstimo com o Bando Mundial"))</f>
        <v/>
      </c>
      <c r="G222" s="159" t="str">
        <f>IF('PCA - SECTI'!J224="","",IF(OR('PCA - SECTI'!J224="Prorrogada",'PCA - SECTI'!J224="Em andamento"),"","Descentralização de Crédito"))</f>
        <v/>
      </c>
      <c r="H222" s="159" t="str">
        <f>IF('PCA - SECTI'!J224="","",IF(OR('PCA - SECTI'!J224="Prorrogada",'PCA - SECTI'!J224="Em andamento"),"","Repasse Financeiro"))</f>
        <v/>
      </c>
    </row>
    <row r="223" spans="1:8">
      <c r="A223" s="158" t="str">
        <f>IF('PCA - SECTI'!J225="","",IF('PCA - SECTI'!J225="Prorrogada","Renovação Contratual (contrato já existente)",IF('PCA - SECTI'!J225="Em andamento","Despesa já contratada","")))</f>
        <v/>
      </c>
      <c r="B223" s="159" t="str">
        <f>IF('PCA - SECTI'!J225="","",IF(OR('PCA - SECTI'!J225="Prorrogada",'PCA - SECTI'!J225="Em andamento"),"","Licitação com Ata de Registro de Preços - ARP"))</f>
        <v/>
      </c>
      <c r="C223" s="159" t="str">
        <f>IF('PCA - SECTI'!J225="","",IF(OR('PCA - SECTI'!J225="Prorrogada",'PCA - SECTI'!J225="Em andamento"),"","Licitação sem Ata de Registro de Preços - ARP"))</f>
        <v/>
      </c>
      <c r="D223" s="159" t="str">
        <f>IF('PCA - SECTI'!J225="","",IF(OR('PCA - SECTI'!J225="Prorrogada",'PCA - SECTI'!J225="Em andamento"),"","Contratação Direta (Inexigibilidade ou Dispensa de licitação)"))</f>
        <v/>
      </c>
      <c r="E223" s="159" t="str">
        <f>IF('PCA - SECTI'!J225="","",IF(OR('PCA - SECTI'!J225="Prorrogada",'PCA - SECTI'!J225="Em andamento"),"","Utilização de Ata de Registro de Preços - ARP"))</f>
        <v/>
      </c>
      <c r="F223" s="159" t="str">
        <f>IF('PCA - SECTI'!J225="","",IF(OR('PCA - SECTI'!J225="Prorrogada",'PCA - SECTI'!J225="Em andamento"),"","Licitação Internacional conforme regras do Acordo de Empréstimo com o Bando Mundial"))</f>
        <v/>
      </c>
      <c r="G223" s="159" t="str">
        <f>IF('PCA - SECTI'!J225="","",IF(OR('PCA - SECTI'!J225="Prorrogada",'PCA - SECTI'!J225="Em andamento"),"","Descentralização de Crédito"))</f>
        <v/>
      </c>
      <c r="H223" s="159" t="str">
        <f>IF('PCA - SECTI'!J225="","",IF(OR('PCA - SECTI'!J225="Prorrogada",'PCA - SECTI'!J225="Em andamento"),"","Repasse Financeiro"))</f>
        <v/>
      </c>
    </row>
    <row r="224" spans="1:8">
      <c r="A224" s="158" t="str">
        <f>IF('PCA - SECTI'!J226="","",IF('PCA - SECTI'!J226="Prorrogada","Renovação Contratual (contrato já existente)",IF('PCA - SECTI'!J226="Em andamento","Despesa já contratada","")))</f>
        <v/>
      </c>
      <c r="B224" s="159" t="str">
        <f>IF('PCA - SECTI'!J226="","",IF(OR('PCA - SECTI'!J226="Prorrogada",'PCA - SECTI'!J226="Em andamento"),"","Licitação com Ata de Registro de Preços - ARP"))</f>
        <v/>
      </c>
      <c r="C224" s="159" t="str">
        <f>IF('PCA - SECTI'!J226="","",IF(OR('PCA - SECTI'!J226="Prorrogada",'PCA - SECTI'!J226="Em andamento"),"","Licitação sem Ata de Registro de Preços - ARP"))</f>
        <v/>
      </c>
      <c r="D224" s="159" t="str">
        <f>IF('PCA - SECTI'!J226="","",IF(OR('PCA - SECTI'!J226="Prorrogada",'PCA - SECTI'!J226="Em andamento"),"","Contratação Direta (Inexigibilidade ou Dispensa de licitação)"))</f>
        <v/>
      </c>
      <c r="E224" s="159" t="str">
        <f>IF('PCA - SECTI'!J226="","",IF(OR('PCA - SECTI'!J226="Prorrogada",'PCA - SECTI'!J226="Em andamento"),"","Utilização de Ata de Registro de Preços - ARP"))</f>
        <v/>
      </c>
      <c r="F224" s="159" t="str">
        <f>IF('PCA - SECTI'!J226="","",IF(OR('PCA - SECTI'!J226="Prorrogada",'PCA - SECTI'!J226="Em andamento"),"","Licitação Internacional conforme regras do Acordo de Empréstimo com o Bando Mundial"))</f>
        <v/>
      </c>
      <c r="G224" s="159" t="str">
        <f>IF('PCA - SECTI'!J226="","",IF(OR('PCA - SECTI'!J226="Prorrogada",'PCA - SECTI'!J226="Em andamento"),"","Descentralização de Crédito"))</f>
        <v/>
      </c>
      <c r="H224" s="159" t="str">
        <f>IF('PCA - SECTI'!J226="","",IF(OR('PCA - SECTI'!J226="Prorrogada",'PCA - SECTI'!J226="Em andamento"),"","Repasse Financeiro"))</f>
        <v/>
      </c>
    </row>
    <row r="225" spans="1:8">
      <c r="A225" s="158" t="str">
        <f>IF('PCA - SECTI'!J227="","",IF('PCA - SECTI'!J227="Prorrogada","Renovação Contratual (contrato já existente)",IF('PCA - SECTI'!J227="Em andamento","Despesa já contratada","")))</f>
        <v/>
      </c>
      <c r="B225" s="159" t="str">
        <f>IF('PCA - SECTI'!J227="","",IF(OR('PCA - SECTI'!J227="Prorrogada",'PCA - SECTI'!J227="Em andamento"),"","Licitação com Ata de Registro de Preços - ARP"))</f>
        <v/>
      </c>
      <c r="C225" s="159" t="str">
        <f>IF('PCA - SECTI'!J227="","",IF(OR('PCA - SECTI'!J227="Prorrogada",'PCA - SECTI'!J227="Em andamento"),"","Licitação sem Ata de Registro de Preços - ARP"))</f>
        <v/>
      </c>
      <c r="D225" s="159" t="str">
        <f>IF('PCA - SECTI'!J227="","",IF(OR('PCA - SECTI'!J227="Prorrogada",'PCA - SECTI'!J227="Em andamento"),"","Contratação Direta (Inexigibilidade ou Dispensa de licitação)"))</f>
        <v/>
      </c>
      <c r="E225" s="159" t="str">
        <f>IF('PCA - SECTI'!J227="","",IF(OR('PCA - SECTI'!J227="Prorrogada",'PCA - SECTI'!J227="Em andamento"),"","Utilização de Ata de Registro de Preços - ARP"))</f>
        <v/>
      </c>
      <c r="F225" s="159" t="str">
        <f>IF('PCA - SECTI'!J227="","",IF(OR('PCA - SECTI'!J227="Prorrogada",'PCA - SECTI'!J227="Em andamento"),"","Licitação Internacional conforme regras do Acordo de Empréstimo com o Bando Mundial"))</f>
        <v/>
      </c>
      <c r="G225" s="159" t="str">
        <f>IF('PCA - SECTI'!J227="","",IF(OR('PCA - SECTI'!J227="Prorrogada",'PCA - SECTI'!J227="Em andamento"),"","Descentralização de Crédito"))</f>
        <v/>
      </c>
      <c r="H225" s="159" t="str">
        <f>IF('PCA - SECTI'!J227="","",IF(OR('PCA - SECTI'!J227="Prorrogada",'PCA - SECTI'!J227="Em andamento"),"","Repasse Financeiro"))</f>
        <v/>
      </c>
    </row>
    <row r="226" spans="1:8">
      <c r="A226" s="158" t="str">
        <f>IF('PCA - SECTI'!J228="","",IF('PCA - SECTI'!J228="Prorrogada","Renovação Contratual (contrato já existente)",IF('PCA - SECTI'!J228="Em andamento","Despesa já contratada","")))</f>
        <v/>
      </c>
      <c r="B226" s="159" t="str">
        <f>IF('PCA - SECTI'!J228="","",IF(OR('PCA - SECTI'!J228="Prorrogada",'PCA - SECTI'!J228="Em andamento"),"","Licitação com Ata de Registro de Preços - ARP"))</f>
        <v/>
      </c>
      <c r="C226" s="159" t="str">
        <f>IF('PCA - SECTI'!J228="","",IF(OR('PCA - SECTI'!J228="Prorrogada",'PCA - SECTI'!J228="Em andamento"),"","Licitação sem Ata de Registro de Preços - ARP"))</f>
        <v/>
      </c>
      <c r="D226" s="159" t="str">
        <f>IF('PCA - SECTI'!J228="","",IF(OR('PCA - SECTI'!J228="Prorrogada",'PCA - SECTI'!J228="Em andamento"),"","Contratação Direta (Inexigibilidade ou Dispensa de licitação)"))</f>
        <v/>
      </c>
      <c r="E226" s="159" t="str">
        <f>IF('PCA - SECTI'!J228="","",IF(OR('PCA - SECTI'!J228="Prorrogada",'PCA - SECTI'!J228="Em andamento"),"","Utilização de Ata de Registro de Preços - ARP"))</f>
        <v/>
      </c>
      <c r="F226" s="159" t="str">
        <f>IF('PCA - SECTI'!J228="","",IF(OR('PCA - SECTI'!J228="Prorrogada",'PCA - SECTI'!J228="Em andamento"),"","Licitação Internacional conforme regras do Acordo de Empréstimo com o Bando Mundial"))</f>
        <v/>
      </c>
      <c r="G226" s="159" t="str">
        <f>IF('PCA - SECTI'!J228="","",IF(OR('PCA - SECTI'!J228="Prorrogada",'PCA - SECTI'!J228="Em andamento"),"","Descentralização de Crédito"))</f>
        <v/>
      </c>
      <c r="H226" s="159" t="str">
        <f>IF('PCA - SECTI'!J228="","",IF(OR('PCA - SECTI'!J228="Prorrogada",'PCA - SECTI'!J228="Em andamento"),"","Repasse Financeiro"))</f>
        <v/>
      </c>
    </row>
    <row r="227" spans="1:8">
      <c r="A227" s="158" t="str">
        <f>IF('PCA - SECTI'!J229="","",IF('PCA - SECTI'!J229="Prorrogada","Renovação Contratual (contrato já existente)",IF('PCA - SECTI'!J229="Em andamento","Despesa já contratada","")))</f>
        <v/>
      </c>
      <c r="B227" s="159" t="str">
        <f>IF('PCA - SECTI'!J229="","",IF(OR('PCA - SECTI'!J229="Prorrogada",'PCA - SECTI'!J229="Em andamento"),"","Licitação com Ata de Registro de Preços - ARP"))</f>
        <v/>
      </c>
      <c r="C227" s="159" t="str">
        <f>IF('PCA - SECTI'!J229="","",IF(OR('PCA - SECTI'!J229="Prorrogada",'PCA - SECTI'!J229="Em andamento"),"","Licitação sem Ata de Registro de Preços - ARP"))</f>
        <v/>
      </c>
      <c r="D227" s="159" t="str">
        <f>IF('PCA - SECTI'!J229="","",IF(OR('PCA - SECTI'!J229="Prorrogada",'PCA - SECTI'!J229="Em andamento"),"","Contratação Direta (Inexigibilidade ou Dispensa de licitação)"))</f>
        <v/>
      </c>
      <c r="E227" s="159" t="str">
        <f>IF('PCA - SECTI'!J229="","",IF(OR('PCA - SECTI'!J229="Prorrogada",'PCA - SECTI'!J229="Em andamento"),"","Utilização de Ata de Registro de Preços - ARP"))</f>
        <v/>
      </c>
      <c r="F227" s="159" t="str">
        <f>IF('PCA - SECTI'!J229="","",IF(OR('PCA - SECTI'!J229="Prorrogada",'PCA - SECTI'!J229="Em andamento"),"","Licitação Internacional conforme regras do Acordo de Empréstimo com o Bando Mundial"))</f>
        <v/>
      </c>
      <c r="G227" s="159" t="str">
        <f>IF('PCA - SECTI'!J229="","",IF(OR('PCA - SECTI'!J229="Prorrogada",'PCA - SECTI'!J229="Em andamento"),"","Descentralização de Crédito"))</f>
        <v/>
      </c>
      <c r="H227" s="159" t="str">
        <f>IF('PCA - SECTI'!J229="","",IF(OR('PCA - SECTI'!J229="Prorrogada",'PCA - SECTI'!J229="Em andamento"),"","Repasse Financeiro"))</f>
        <v/>
      </c>
    </row>
    <row r="228" spans="1:8">
      <c r="A228" s="158" t="str">
        <f>IF('PCA - SECTI'!J230="","",IF('PCA - SECTI'!J230="Prorrogada","Renovação Contratual (contrato já existente)",IF('PCA - SECTI'!J230="Em andamento","Despesa já contratada","")))</f>
        <v/>
      </c>
      <c r="B228" s="159" t="str">
        <f>IF('PCA - SECTI'!J230="","",IF(OR('PCA - SECTI'!J230="Prorrogada",'PCA - SECTI'!J230="Em andamento"),"","Licitação com Ata de Registro de Preços - ARP"))</f>
        <v/>
      </c>
      <c r="C228" s="159" t="str">
        <f>IF('PCA - SECTI'!J230="","",IF(OR('PCA - SECTI'!J230="Prorrogada",'PCA - SECTI'!J230="Em andamento"),"","Licitação sem Ata de Registro de Preços - ARP"))</f>
        <v/>
      </c>
      <c r="D228" s="159" t="str">
        <f>IF('PCA - SECTI'!J230="","",IF(OR('PCA - SECTI'!J230="Prorrogada",'PCA - SECTI'!J230="Em andamento"),"","Contratação Direta (Inexigibilidade ou Dispensa de licitação)"))</f>
        <v/>
      </c>
      <c r="E228" s="159" t="str">
        <f>IF('PCA - SECTI'!J230="","",IF(OR('PCA - SECTI'!J230="Prorrogada",'PCA - SECTI'!J230="Em andamento"),"","Utilização de Ata de Registro de Preços - ARP"))</f>
        <v/>
      </c>
      <c r="F228" s="159" t="str">
        <f>IF('PCA - SECTI'!J230="","",IF(OR('PCA - SECTI'!J230="Prorrogada",'PCA - SECTI'!J230="Em andamento"),"","Licitação Internacional conforme regras do Acordo de Empréstimo com o Bando Mundial"))</f>
        <v/>
      </c>
      <c r="G228" s="159" t="str">
        <f>IF('PCA - SECTI'!J230="","",IF(OR('PCA - SECTI'!J230="Prorrogada",'PCA - SECTI'!J230="Em andamento"),"","Descentralização de Crédito"))</f>
        <v/>
      </c>
      <c r="H228" s="159" t="str">
        <f>IF('PCA - SECTI'!J230="","",IF(OR('PCA - SECTI'!J230="Prorrogada",'PCA - SECTI'!J230="Em andamento"),"","Repasse Financeiro"))</f>
        <v/>
      </c>
    </row>
    <row r="229" spans="1:8">
      <c r="A229" s="158" t="str">
        <f>IF('PCA - SECTI'!J231="","",IF('PCA - SECTI'!J231="Prorrogada","Renovação Contratual (contrato já existente)",IF('PCA - SECTI'!J231="Em andamento","Despesa já contratada","")))</f>
        <v/>
      </c>
      <c r="B229" s="159" t="str">
        <f>IF('PCA - SECTI'!J231="","",IF(OR('PCA - SECTI'!J231="Prorrogada",'PCA - SECTI'!J231="Em andamento"),"","Licitação com Ata de Registro de Preços - ARP"))</f>
        <v/>
      </c>
      <c r="C229" s="159" t="str">
        <f>IF('PCA - SECTI'!J231="","",IF(OR('PCA - SECTI'!J231="Prorrogada",'PCA - SECTI'!J231="Em andamento"),"","Licitação sem Ata de Registro de Preços - ARP"))</f>
        <v/>
      </c>
      <c r="D229" s="159" t="str">
        <f>IF('PCA - SECTI'!J231="","",IF(OR('PCA - SECTI'!J231="Prorrogada",'PCA - SECTI'!J231="Em andamento"),"","Contratação Direta (Inexigibilidade ou Dispensa de licitação)"))</f>
        <v/>
      </c>
      <c r="E229" s="159" t="str">
        <f>IF('PCA - SECTI'!J231="","",IF(OR('PCA - SECTI'!J231="Prorrogada",'PCA - SECTI'!J231="Em andamento"),"","Utilização de Ata de Registro de Preços - ARP"))</f>
        <v/>
      </c>
      <c r="F229" s="159" t="str">
        <f>IF('PCA - SECTI'!J231="","",IF(OR('PCA - SECTI'!J231="Prorrogada",'PCA - SECTI'!J231="Em andamento"),"","Licitação Internacional conforme regras do Acordo de Empréstimo com o Bando Mundial"))</f>
        <v/>
      </c>
      <c r="G229" s="159" t="str">
        <f>IF('PCA - SECTI'!J231="","",IF(OR('PCA - SECTI'!J231="Prorrogada",'PCA - SECTI'!J231="Em andamento"),"","Descentralização de Crédito"))</f>
        <v/>
      </c>
      <c r="H229" s="159" t="str">
        <f>IF('PCA - SECTI'!J231="","",IF(OR('PCA - SECTI'!J231="Prorrogada",'PCA - SECTI'!J231="Em andamento"),"","Repasse Financeiro"))</f>
        <v/>
      </c>
    </row>
    <row r="230" spans="1:8">
      <c r="A230" s="158" t="str">
        <f>IF('PCA - SECTI'!J232="","",IF('PCA - SECTI'!J232="Prorrogada","Renovação Contratual (contrato já existente)",IF('PCA - SECTI'!J232="Em andamento","Despesa já contratada","")))</f>
        <v/>
      </c>
      <c r="B230" s="159" t="str">
        <f>IF('PCA - SECTI'!J232="","",IF(OR('PCA - SECTI'!J232="Prorrogada",'PCA - SECTI'!J232="Em andamento"),"","Licitação com Ata de Registro de Preços - ARP"))</f>
        <v/>
      </c>
      <c r="C230" s="159" t="str">
        <f>IF('PCA - SECTI'!J232="","",IF(OR('PCA - SECTI'!J232="Prorrogada",'PCA - SECTI'!J232="Em andamento"),"","Licitação sem Ata de Registro de Preços - ARP"))</f>
        <v/>
      </c>
      <c r="D230" s="159" t="str">
        <f>IF('PCA - SECTI'!J232="","",IF(OR('PCA - SECTI'!J232="Prorrogada",'PCA - SECTI'!J232="Em andamento"),"","Contratação Direta (Inexigibilidade ou Dispensa de licitação)"))</f>
        <v/>
      </c>
      <c r="E230" s="159" t="str">
        <f>IF('PCA - SECTI'!J232="","",IF(OR('PCA - SECTI'!J232="Prorrogada",'PCA - SECTI'!J232="Em andamento"),"","Utilização de Ata de Registro de Preços - ARP"))</f>
        <v/>
      </c>
      <c r="F230" s="159" t="str">
        <f>IF('PCA - SECTI'!J232="","",IF(OR('PCA - SECTI'!J232="Prorrogada",'PCA - SECTI'!J232="Em andamento"),"","Licitação Internacional conforme regras do Acordo de Empréstimo com o Bando Mundial"))</f>
        <v/>
      </c>
      <c r="G230" s="159" t="str">
        <f>IF('PCA - SECTI'!J232="","",IF(OR('PCA - SECTI'!J232="Prorrogada",'PCA - SECTI'!J232="Em andamento"),"","Descentralização de Crédito"))</f>
        <v/>
      </c>
      <c r="H230" s="159" t="str">
        <f>IF('PCA - SECTI'!J232="","",IF(OR('PCA - SECTI'!J232="Prorrogada",'PCA - SECTI'!J232="Em andamento"),"","Repasse Financeiro"))</f>
        <v/>
      </c>
    </row>
    <row r="231" spans="1:8">
      <c r="A231" s="158" t="str">
        <f>IF('PCA - SECTI'!J233="","",IF('PCA - SECTI'!J233="Prorrogada","Renovação Contratual (contrato já existente)",IF('PCA - SECTI'!J233="Em andamento","Despesa já contratada","")))</f>
        <v/>
      </c>
      <c r="B231" s="159" t="str">
        <f>IF('PCA - SECTI'!J233="","",IF(OR('PCA - SECTI'!J233="Prorrogada",'PCA - SECTI'!J233="Em andamento"),"","Licitação com Ata de Registro de Preços - ARP"))</f>
        <v/>
      </c>
      <c r="C231" s="159" t="str">
        <f>IF('PCA - SECTI'!J233="","",IF(OR('PCA - SECTI'!J233="Prorrogada",'PCA - SECTI'!J233="Em andamento"),"","Licitação sem Ata de Registro de Preços - ARP"))</f>
        <v/>
      </c>
      <c r="D231" s="159" t="str">
        <f>IF('PCA - SECTI'!J233="","",IF(OR('PCA - SECTI'!J233="Prorrogada",'PCA - SECTI'!J233="Em andamento"),"","Contratação Direta (Inexigibilidade ou Dispensa de licitação)"))</f>
        <v/>
      </c>
      <c r="E231" s="159" t="str">
        <f>IF('PCA - SECTI'!J233="","",IF(OR('PCA - SECTI'!J233="Prorrogada",'PCA - SECTI'!J233="Em andamento"),"","Utilização de Ata de Registro de Preços - ARP"))</f>
        <v/>
      </c>
      <c r="F231" s="159" t="str">
        <f>IF('PCA - SECTI'!J233="","",IF(OR('PCA - SECTI'!J233="Prorrogada",'PCA - SECTI'!J233="Em andamento"),"","Licitação Internacional conforme regras do Acordo de Empréstimo com o Bando Mundial"))</f>
        <v/>
      </c>
      <c r="G231" s="159" t="str">
        <f>IF('PCA - SECTI'!J233="","",IF(OR('PCA - SECTI'!J233="Prorrogada",'PCA - SECTI'!J233="Em andamento"),"","Descentralização de Crédito"))</f>
        <v/>
      </c>
      <c r="H231" s="159" t="str">
        <f>IF('PCA - SECTI'!J233="","",IF(OR('PCA - SECTI'!J233="Prorrogada",'PCA - SECTI'!J233="Em andamento"),"","Repasse Financeiro"))</f>
        <v/>
      </c>
    </row>
    <row r="232" spans="1:8">
      <c r="A232" s="158" t="str">
        <f>IF('PCA - SECTI'!J234="","",IF('PCA - SECTI'!J234="Prorrogada","Renovação Contratual (contrato já existente)",IF('PCA - SECTI'!J234="Em andamento","Despesa já contratada","")))</f>
        <v/>
      </c>
      <c r="B232" s="159" t="str">
        <f>IF('PCA - SECTI'!J234="","",IF(OR('PCA - SECTI'!J234="Prorrogada",'PCA - SECTI'!J234="Em andamento"),"","Licitação com Ata de Registro de Preços - ARP"))</f>
        <v/>
      </c>
      <c r="C232" s="159" t="str">
        <f>IF('PCA - SECTI'!J234="","",IF(OR('PCA - SECTI'!J234="Prorrogada",'PCA - SECTI'!J234="Em andamento"),"","Licitação sem Ata de Registro de Preços - ARP"))</f>
        <v/>
      </c>
      <c r="D232" s="159" t="str">
        <f>IF('PCA - SECTI'!J234="","",IF(OR('PCA - SECTI'!J234="Prorrogada",'PCA - SECTI'!J234="Em andamento"),"","Contratação Direta (Inexigibilidade ou Dispensa de licitação)"))</f>
        <v/>
      </c>
      <c r="E232" s="159" t="str">
        <f>IF('PCA - SECTI'!J234="","",IF(OR('PCA - SECTI'!J234="Prorrogada",'PCA - SECTI'!J234="Em andamento"),"","Utilização de Ata de Registro de Preços - ARP"))</f>
        <v/>
      </c>
      <c r="F232" s="159" t="str">
        <f>IF('PCA - SECTI'!J234="","",IF(OR('PCA - SECTI'!J234="Prorrogada",'PCA - SECTI'!J234="Em andamento"),"","Licitação Internacional conforme regras do Acordo de Empréstimo com o Bando Mundial"))</f>
        <v/>
      </c>
      <c r="G232" s="159" t="str">
        <f>IF('PCA - SECTI'!J234="","",IF(OR('PCA - SECTI'!J234="Prorrogada",'PCA - SECTI'!J234="Em andamento"),"","Descentralização de Crédito"))</f>
        <v/>
      </c>
      <c r="H232" s="159" t="str">
        <f>IF('PCA - SECTI'!J234="","",IF(OR('PCA - SECTI'!J234="Prorrogada",'PCA - SECTI'!J234="Em andamento"),"","Repasse Financeiro"))</f>
        <v/>
      </c>
    </row>
    <row r="233" spans="1:8">
      <c r="A233" s="158" t="str">
        <f>IF('PCA - SECTI'!J235="","",IF('PCA - SECTI'!J235="Prorrogada","Renovação Contratual (contrato já existente)",IF('PCA - SECTI'!J235="Em andamento","Despesa já contratada","")))</f>
        <v/>
      </c>
      <c r="B233" s="159" t="str">
        <f>IF('PCA - SECTI'!J235="","",IF(OR('PCA - SECTI'!J235="Prorrogada",'PCA - SECTI'!J235="Em andamento"),"","Licitação com Ata de Registro de Preços - ARP"))</f>
        <v/>
      </c>
      <c r="C233" s="159" t="str">
        <f>IF('PCA - SECTI'!J235="","",IF(OR('PCA - SECTI'!J235="Prorrogada",'PCA - SECTI'!J235="Em andamento"),"","Licitação sem Ata de Registro de Preços - ARP"))</f>
        <v/>
      </c>
      <c r="D233" s="159" t="str">
        <f>IF('PCA - SECTI'!J235="","",IF(OR('PCA - SECTI'!J235="Prorrogada",'PCA - SECTI'!J235="Em andamento"),"","Contratação Direta (Inexigibilidade ou Dispensa de licitação)"))</f>
        <v/>
      </c>
      <c r="E233" s="159" t="str">
        <f>IF('PCA - SECTI'!J235="","",IF(OR('PCA - SECTI'!J235="Prorrogada",'PCA - SECTI'!J235="Em andamento"),"","Utilização de Ata de Registro de Preços - ARP"))</f>
        <v/>
      </c>
      <c r="F233" s="159" t="str">
        <f>IF('PCA - SECTI'!J235="","",IF(OR('PCA - SECTI'!J235="Prorrogada",'PCA - SECTI'!J235="Em andamento"),"","Licitação Internacional conforme regras do Acordo de Empréstimo com o Bando Mundial"))</f>
        <v/>
      </c>
      <c r="G233" s="159" t="str">
        <f>IF('PCA - SECTI'!J235="","",IF(OR('PCA - SECTI'!J235="Prorrogada",'PCA - SECTI'!J235="Em andamento"),"","Descentralização de Crédito"))</f>
        <v/>
      </c>
      <c r="H233" s="159" t="str">
        <f>IF('PCA - SECTI'!J235="","",IF(OR('PCA - SECTI'!J235="Prorrogada",'PCA - SECTI'!J235="Em andamento"),"","Repasse Financeiro"))</f>
        <v/>
      </c>
    </row>
    <row r="234" spans="1:8">
      <c r="A234" s="158" t="str">
        <f>IF('PCA - SECTI'!J236="","",IF('PCA - SECTI'!J236="Prorrogada","Renovação Contratual (contrato já existente)",IF('PCA - SECTI'!J236="Em andamento","Despesa já contratada","")))</f>
        <v/>
      </c>
      <c r="B234" s="159" t="str">
        <f>IF('PCA - SECTI'!J236="","",IF(OR('PCA - SECTI'!J236="Prorrogada",'PCA - SECTI'!J236="Em andamento"),"","Licitação com Ata de Registro de Preços - ARP"))</f>
        <v/>
      </c>
      <c r="C234" s="159" t="str">
        <f>IF('PCA - SECTI'!J236="","",IF(OR('PCA - SECTI'!J236="Prorrogada",'PCA - SECTI'!J236="Em andamento"),"","Licitação sem Ata de Registro de Preços - ARP"))</f>
        <v/>
      </c>
      <c r="D234" s="159" t="str">
        <f>IF('PCA - SECTI'!J236="","",IF(OR('PCA - SECTI'!J236="Prorrogada",'PCA - SECTI'!J236="Em andamento"),"","Contratação Direta (Inexigibilidade ou Dispensa de licitação)"))</f>
        <v/>
      </c>
      <c r="E234" s="159" t="str">
        <f>IF('PCA - SECTI'!J236="","",IF(OR('PCA - SECTI'!J236="Prorrogada",'PCA - SECTI'!J236="Em andamento"),"","Utilização de Ata de Registro de Preços - ARP"))</f>
        <v/>
      </c>
      <c r="F234" s="159" t="str">
        <f>IF('PCA - SECTI'!J236="","",IF(OR('PCA - SECTI'!J236="Prorrogada",'PCA - SECTI'!J236="Em andamento"),"","Licitação Internacional conforme regras do Acordo de Empréstimo com o Bando Mundial"))</f>
        <v/>
      </c>
      <c r="G234" s="159" t="str">
        <f>IF('PCA - SECTI'!J236="","",IF(OR('PCA - SECTI'!J236="Prorrogada",'PCA - SECTI'!J236="Em andamento"),"","Descentralização de Crédito"))</f>
        <v/>
      </c>
      <c r="H234" s="159" t="str">
        <f>IF('PCA - SECTI'!J236="","",IF(OR('PCA - SECTI'!J236="Prorrogada",'PCA - SECTI'!J236="Em andamento"),"","Repasse Financeiro"))</f>
        <v/>
      </c>
    </row>
    <row r="235" spans="1:8">
      <c r="A235" s="158" t="str">
        <f>IF('PCA - SECTI'!J237="","",IF('PCA - SECTI'!J237="Prorrogada","Renovação Contratual (contrato já existente)",IF('PCA - SECTI'!J237="Em andamento","Despesa já contratada","")))</f>
        <v/>
      </c>
      <c r="B235" s="159" t="str">
        <f>IF('PCA - SECTI'!J237="","",IF(OR('PCA - SECTI'!J237="Prorrogada",'PCA - SECTI'!J237="Em andamento"),"","Licitação com Ata de Registro de Preços - ARP"))</f>
        <v/>
      </c>
      <c r="C235" s="159" t="str">
        <f>IF('PCA - SECTI'!J237="","",IF(OR('PCA - SECTI'!J237="Prorrogada",'PCA - SECTI'!J237="Em andamento"),"","Licitação sem Ata de Registro de Preços - ARP"))</f>
        <v/>
      </c>
      <c r="D235" s="159" t="str">
        <f>IF('PCA - SECTI'!J237="","",IF(OR('PCA - SECTI'!J237="Prorrogada",'PCA - SECTI'!J237="Em andamento"),"","Contratação Direta (Inexigibilidade ou Dispensa de licitação)"))</f>
        <v/>
      </c>
      <c r="E235" s="159" t="str">
        <f>IF('PCA - SECTI'!J237="","",IF(OR('PCA - SECTI'!J237="Prorrogada",'PCA - SECTI'!J237="Em andamento"),"","Utilização de Ata de Registro de Preços - ARP"))</f>
        <v/>
      </c>
      <c r="F235" s="159" t="str">
        <f>IF('PCA - SECTI'!J237="","",IF(OR('PCA - SECTI'!J237="Prorrogada",'PCA - SECTI'!J237="Em andamento"),"","Licitação Internacional conforme regras do Acordo de Empréstimo com o Bando Mundial"))</f>
        <v/>
      </c>
      <c r="G235" s="159" t="str">
        <f>IF('PCA - SECTI'!J237="","",IF(OR('PCA - SECTI'!J237="Prorrogada",'PCA - SECTI'!J237="Em andamento"),"","Descentralização de Crédito"))</f>
        <v/>
      </c>
      <c r="H235" s="159" t="str">
        <f>IF('PCA - SECTI'!J237="","",IF(OR('PCA - SECTI'!J237="Prorrogada",'PCA - SECTI'!J237="Em andamento"),"","Repasse Financeiro"))</f>
        <v/>
      </c>
    </row>
    <row r="236" spans="1:8">
      <c r="A236" s="158" t="str">
        <f>IF('PCA - SECTI'!J238="","",IF('PCA - SECTI'!J238="Prorrogada","Renovação Contratual (contrato já existente)",IF('PCA - SECTI'!J238="Em andamento","Despesa já contratada","")))</f>
        <v/>
      </c>
      <c r="B236" s="159" t="str">
        <f>IF('PCA - SECTI'!J238="","",IF(OR('PCA - SECTI'!J238="Prorrogada",'PCA - SECTI'!J238="Em andamento"),"","Licitação com Ata de Registro de Preços - ARP"))</f>
        <v/>
      </c>
      <c r="C236" s="159" t="str">
        <f>IF('PCA - SECTI'!J238="","",IF(OR('PCA - SECTI'!J238="Prorrogada",'PCA - SECTI'!J238="Em andamento"),"","Licitação sem Ata de Registro de Preços - ARP"))</f>
        <v/>
      </c>
      <c r="D236" s="159" t="str">
        <f>IF('PCA - SECTI'!J238="","",IF(OR('PCA - SECTI'!J238="Prorrogada",'PCA - SECTI'!J238="Em andamento"),"","Contratação Direta (Inexigibilidade ou Dispensa de licitação)"))</f>
        <v/>
      </c>
      <c r="E236" s="159" t="str">
        <f>IF('PCA - SECTI'!J238="","",IF(OR('PCA - SECTI'!J238="Prorrogada",'PCA - SECTI'!J238="Em andamento"),"","Utilização de Ata de Registro de Preços - ARP"))</f>
        <v/>
      </c>
      <c r="F236" s="159" t="str">
        <f>IF('PCA - SECTI'!J238="","",IF(OR('PCA - SECTI'!J238="Prorrogada",'PCA - SECTI'!J238="Em andamento"),"","Licitação Internacional conforme regras do Acordo de Empréstimo com o Bando Mundial"))</f>
        <v/>
      </c>
      <c r="G236" s="159" t="str">
        <f>IF('PCA - SECTI'!J238="","",IF(OR('PCA - SECTI'!J238="Prorrogada",'PCA - SECTI'!J238="Em andamento"),"","Descentralização de Crédito"))</f>
        <v/>
      </c>
      <c r="H236" s="159" t="str">
        <f>IF('PCA - SECTI'!J238="","",IF(OR('PCA - SECTI'!J238="Prorrogada",'PCA - SECTI'!J238="Em andamento"),"","Repasse Financeiro"))</f>
        <v/>
      </c>
    </row>
    <row r="237" spans="1:8">
      <c r="A237" s="158" t="str">
        <f>IF('PCA - SECTI'!J239="","",IF('PCA - SECTI'!J239="Prorrogada","Renovação Contratual (contrato já existente)",IF('PCA - SECTI'!J239="Em andamento","Despesa já contratada","")))</f>
        <v/>
      </c>
      <c r="B237" s="159" t="str">
        <f>IF('PCA - SECTI'!J239="","",IF(OR('PCA - SECTI'!J239="Prorrogada",'PCA - SECTI'!J239="Em andamento"),"","Licitação com Ata de Registro de Preços - ARP"))</f>
        <v/>
      </c>
      <c r="C237" s="159" t="str">
        <f>IF('PCA - SECTI'!J239="","",IF(OR('PCA - SECTI'!J239="Prorrogada",'PCA - SECTI'!J239="Em andamento"),"","Licitação sem Ata de Registro de Preços - ARP"))</f>
        <v/>
      </c>
      <c r="D237" s="159" t="str">
        <f>IF('PCA - SECTI'!J239="","",IF(OR('PCA - SECTI'!J239="Prorrogada",'PCA - SECTI'!J239="Em andamento"),"","Contratação Direta (Inexigibilidade ou Dispensa de licitação)"))</f>
        <v/>
      </c>
      <c r="E237" s="159" t="str">
        <f>IF('PCA - SECTI'!J239="","",IF(OR('PCA - SECTI'!J239="Prorrogada",'PCA - SECTI'!J239="Em andamento"),"","Utilização de Ata de Registro de Preços - ARP"))</f>
        <v/>
      </c>
      <c r="F237" s="159" t="str">
        <f>IF('PCA - SECTI'!J239="","",IF(OR('PCA - SECTI'!J239="Prorrogada",'PCA - SECTI'!J239="Em andamento"),"","Licitação Internacional conforme regras do Acordo de Empréstimo com o Bando Mundial"))</f>
        <v/>
      </c>
      <c r="G237" s="159" t="str">
        <f>IF('PCA - SECTI'!J239="","",IF(OR('PCA - SECTI'!J239="Prorrogada",'PCA - SECTI'!J239="Em andamento"),"","Descentralização de Crédito"))</f>
        <v/>
      </c>
      <c r="H237" s="159" t="str">
        <f>IF('PCA - SECTI'!J239="","",IF(OR('PCA - SECTI'!J239="Prorrogada",'PCA - SECTI'!J239="Em andamento"),"","Repasse Financeiro"))</f>
        <v/>
      </c>
    </row>
    <row r="238" spans="1:8">
      <c r="A238" s="158" t="str">
        <f>IF('PCA - SECTI'!J240="","",IF('PCA - SECTI'!J240="Prorrogada","Renovação Contratual (contrato já existente)",IF('PCA - SECTI'!J240="Em andamento","Despesa já contratada","")))</f>
        <v/>
      </c>
      <c r="B238" s="159" t="str">
        <f>IF('PCA - SECTI'!J240="","",IF(OR('PCA - SECTI'!J240="Prorrogada",'PCA - SECTI'!J240="Em andamento"),"","Licitação com Ata de Registro de Preços - ARP"))</f>
        <v/>
      </c>
      <c r="C238" s="159" t="str">
        <f>IF('PCA - SECTI'!J240="","",IF(OR('PCA - SECTI'!J240="Prorrogada",'PCA - SECTI'!J240="Em andamento"),"","Licitação sem Ata de Registro de Preços - ARP"))</f>
        <v/>
      </c>
      <c r="D238" s="159" t="str">
        <f>IF('PCA - SECTI'!J240="","",IF(OR('PCA - SECTI'!J240="Prorrogada",'PCA - SECTI'!J240="Em andamento"),"","Contratação Direta (Inexigibilidade ou Dispensa de licitação)"))</f>
        <v/>
      </c>
      <c r="E238" s="159" t="str">
        <f>IF('PCA - SECTI'!J240="","",IF(OR('PCA - SECTI'!J240="Prorrogada",'PCA - SECTI'!J240="Em andamento"),"","Utilização de Ata de Registro de Preços - ARP"))</f>
        <v/>
      </c>
      <c r="F238" s="159" t="str">
        <f>IF('PCA - SECTI'!J240="","",IF(OR('PCA - SECTI'!J240="Prorrogada",'PCA - SECTI'!J240="Em andamento"),"","Licitação Internacional conforme regras do Acordo de Empréstimo com o Bando Mundial"))</f>
        <v/>
      </c>
      <c r="G238" s="159" t="str">
        <f>IF('PCA - SECTI'!J240="","",IF(OR('PCA - SECTI'!J240="Prorrogada",'PCA - SECTI'!J240="Em andamento"),"","Descentralização de Crédito"))</f>
        <v/>
      </c>
      <c r="H238" s="159" t="str">
        <f>IF('PCA - SECTI'!J240="","",IF(OR('PCA - SECTI'!J240="Prorrogada",'PCA - SECTI'!J240="Em andamento"),"","Repasse Financeiro"))</f>
        <v/>
      </c>
    </row>
    <row r="239" spans="1:8">
      <c r="A239" s="158" t="str">
        <f>IF('PCA - SECTI'!J241="","",IF('PCA - SECTI'!J241="Prorrogada","Renovação Contratual (contrato já existente)",IF('PCA - SECTI'!J241="Em andamento","Despesa já contratada","")))</f>
        <v/>
      </c>
      <c r="B239" s="159" t="str">
        <f>IF('PCA - SECTI'!J241="","",IF(OR('PCA - SECTI'!J241="Prorrogada",'PCA - SECTI'!J241="Em andamento"),"","Licitação com Ata de Registro de Preços - ARP"))</f>
        <v/>
      </c>
      <c r="C239" s="159" t="str">
        <f>IF('PCA - SECTI'!J241="","",IF(OR('PCA - SECTI'!J241="Prorrogada",'PCA - SECTI'!J241="Em andamento"),"","Licitação sem Ata de Registro de Preços - ARP"))</f>
        <v/>
      </c>
      <c r="D239" s="159" t="str">
        <f>IF('PCA - SECTI'!J241="","",IF(OR('PCA - SECTI'!J241="Prorrogada",'PCA - SECTI'!J241="Em andamento"),"","Contratação Direta (Inexigibilidade ou Dispensa de licitação)"))</f>
        <v/>
      </c>
      <c r="E239" s="159" t="str">
        <f>IF('PCA - SECTI'!J241="","",IF(OR('PCA - SECTI'!J241="Prorrogada",'PCA - SECTI'!J241="Em andamento"),"","Utilização de Ata de Registro de Preços - ARP"))</f>
        <v/>
      </c>
      <c r="F239" s="159" t="str">
        <f>IF('PCA - SECTI'!J241="","",IF(OR('PCA - SECTI'!J241="Prorrogada",'PCA - SECTI'!J241="Em andamento"),"","Licitação Internacional conforme regras do Acordo de Empréstimo com o Bando Mundial"))</f>
        <v/>
      </c>
      <c r="G239" s="159" t="str">
        <f>IF('PCA - SECTI'!J241="","",IF(OR('PCA - SECTI'!J241="Prorrogada",'PCA - SECTI'!J241="Em andamento"),"","Descentralização de Crédito"))</f>
        <v/>
      </c>
      <c r="H239" s="159" t="str">
        <f>IF('PCA - SECTI'!J241="","",IF(OR('PCA - SECTI'!J241="Prorrogada",'PCA - SECTI'!J241="Em andamento"),"","Repasse Financeiro"))</f>
        <v/>
      </c>
    </row>
    <row r="240" spans="1:8">
      <c r="A240" s="158" t="str">
        <f>IF('PCA - SECTI'!J242="","",IF('PCA - SECTI'!J242="Prorrogada","Renovação Contratual (contrato já existente)",IF('PCA - SECTI'!J242="Em andamento","Despesa já contratada","")))</f>
        <v/>
      </c>
      <c r="B240" s="159" t="str">
        <f>IF('PCA - SECTI'!J242="","",IF(OR('PCA - SECTI'!J242="Prorrogada",'PCA - SECTI'!J242="Em andamento"),"","Licitação com Ata de Registro de Preços - ARP"))</f>
        <v/>
      </c>
      <c r="C240" s="159" t="str">
        <f>IF('PCA - SECTI'!J242="","",IF(OR('PCA - SECTI'!J242="Prorrogada",'PCA - SECTI'!J242="Em andamento"),"","Licitação sem Ata de Registro de Preços - ARP"))</f>
        <v/>
      </c>
      <c r="D240" s="159" t="str">
        <f>IF('PCA - SECTI'!J242="","",IF(OR('PCA - SECTI'!J242="Prorrogada",'PCA - SECTI'!J242="Em andamento"),"","Contratação Direta (Inexigibilidade ou Dispensa de licitação)"))</f>
        <v/>
      </c>
      <c r="E240" s="159" t="str">
        <f>IF('PCA - SECTI'!J242="","",IF(OR('PCA - SECTI'!J242="Prorrogada",'PCA - SECTI'!J242="Em andamento"),"","Utilização de Ata de Registro de Preços - ARP"))</f>
        <v/>
      </c>
      <c r="F240" s="159" t="str">
        <f>IF('PCA - SECTI'!J242="","",IF(OR('PCA - SECTI'!J242="Prorrogada",'PCA - SECTI'!J242="Em andamento"),"","Licitação Internacional conforme regras do Acordo de Empréstimo com o Bando Mundial"))</f>
        <v/>
      </c>
      <c r="G240" s="159" t="str">
        <f>IF('PCA - SECTI'!J242="","",IF(OR('PCA - SECTI'!J242="Prorrogada",'PCA - SECTI'!J242="Em andamento"),"","Descentralização de Crédito"))</f>
        <v/>
      </c>
      <c r="H240" s="159" t="str">
        <f>IF('PCA - SECTI'!J242="","",IF(OR('PCA - SECTI'!J242="Prorrogada",'PCA - SECTI'!J242="Em andamento"),"","Repasse Financeiro"))</f>
        <v/>
      </c>
    </row>
    <row r="241" spans="1:8">
      <c r="A241" s="158" t="str">
        <f>IF('PCA - SECTI'!J243="","",IF('PCA - SECTI'!J243="Prorrogada","Renovação Contratual (contrato já existente)",IF('PCA - SECTI'!J243="Em andamento","Despesa já contratada","")))</f>
        <v/>
      </c>
      <c r="B241" s="159" t="str">
        <f>IF('PCA - SECTI'!J243="","",IF(OR('PCA - SECTI'!J243="Prorrogada",'PCA - SECTI'!J243="Em andamento"),"","Licitação com Ata de Registro de Preços - ARP"))</f>
        <v/>
      </c>
      <c r="C241" s="159" t="str">
        <f>IF('PCA - SECTI'!J243="","",IF(OR('PCA - SECTI'!J243="Prorrogada",'PCA - SECTI'!J243="Em andamento"),"","Licitação sem Ata de Registro de Preços - ARP"))</f>
        <v/>
      </c>
      <c r="D241" s="159" t="str">
        <f>IF('PCA - SECTI'!J243="","",IF(OR('PCA - SECTI'!J243="Prorrogada",'PCA - SECTI'!J243="Em andamento"),"","Contratação Direta (Inexigibilidade ou Dispensa de licitação)"))</f>
        <v/>
      </c>
      <c r="E241" s="159" t="str">
        <f>IF('PCA - SECTI'!J243="","",IF(OR('PCA - SECTI'!J243="Prorrogada",'PCA - SECTI'!J243="Em andamento"),"","Utilização de Ata de Registro de Preços - ARP"))</f>
        <v/>
      </c>
      <c r="F241" s="159" t="str">
        <f>IF('PCA - SECTI'!J243="","",IF(OR('PCA - SECTI'!J243="Prorrogada",'PCA - SECTI'!J243="Em andamento"),"","Licitação Internacional conforme regras do Acordo de Empréstimo com o Bando Mundial"))</f>
        <v/>
      </c>
      <c r="G241" s="159" t="str">
        <f>IF('PCA - SECTI'!J243="","",IF(OR('PCA - SECTI'!J243="Prorrogada",'PCA - SECTI'!J243="Em andamento"),"","Descentralização de Crédito"))</f>
        <v/>
      </c>
      <c r="H241" s="159" t="str">
        <f>IF('PCA - SECTI'!J243="","",IF(OR('PCA - SECTI'!J243="Prorrogada",'PCA - SECTI'!J243="Em andamento"),"","Repasse Financeiro"))</f>
        <v/>
      </c>
    </row>
    <row r="242" spans="1:8">
      <c r="A242" s="158" t="str">
        <f>IF('PCA - SECTI'!J244="","",IF('PCA - SECTI'!J244="Prorrogada","Renovação Contratual (contrato já existente)",IF('PCA - SECTI'!J244="Em andamento","Despesa já contratada","")))</f>
        <v/>
      </c>
      <c r="B242" s="159" t="str">
        <f>IF('PCA - SECTI'!J244="","",IF(OR('PCA - SECTI'!J244="Prorrogada",'PCA - SECTI'!J244="Em andamento"),"","Licitação com Ata de Registro de Preços - ARP"))</f>
        <v/>
      </c>
      <c r="C242" s="159" t="str">
        <f>IF('PCA - SECTI'!J244="","",IF(OR('PCA - SECTI'!J244="Prorrogada",'PCA - SECTI'!J244="Em andamento"),"","Licitação sem Ata de Registro de Preços - ARP"))</f>
        <v/>
      </c>
      <c r="D242" s="159" t="str">
        <f>IF('PCA - SECTI'!J244="","",IF(OR('PCA - SECTI'!J244="Prorrogada",'PCA - SECTI'!J244="Em andamento"),"","Contratação Direta (Inexigibilidade ou Dispensa de licitação)"))</f>
        <v/>
      </c>
      <c r="E242" s="159" t="str">
        <f>IF('PCA - SECTI'!J244="","",IF(OR('PCA - SECTI'!J244="Prorrogada",'PCA - SECTI'!J244="Em andamento"),"","Utilização de Ata de Registro de Preços - ARP"))</f>
        <v/>
      </c>
      <c r="F242" s="159" t="str">
        <f>IF('PCA - SECTI'!J244="","",IF(OR('PCA - SECTI'!J244="Prorrogada",'PCA - SECTI'!J244="Em andamento"),"","Licitação Internacional conforme regras do Acordo de Empréstimo com o Bando Mundial"))</f>
        <v/>
      </c>
      <c r="G242" s="159" t="str">
        <f>IF('PCA - SECTI'!J244="","",IF(OR('PCA - SECTI'!J244="Prorrogada",'PCA - SECTI'!J244="Em andamento"),"","Descentralização de Crédito"))</f>
        <v/>
      </c>
      <c r="H242" s="159" t="str">
        <f>IF('PCA - SECTI'!J244="","",IF(OR('PCA - SECTI'!J244="Prorrogada",'PCA - SECTI'!J244="Em andamento"),"","Repasse Financeiro"))</f>
        <v/>
      </c>
    </row>
    <row r="243" spans="1:8">
      <c r="A243" s="158" t="str">
        <f>IF('PCA - SECTI'!J245="","",IF('PCA - SECTI'!J245="Prorrogada","Renovação Contratual (contrato já existente)",IF('PCA - SECTI'!J245="Em andamento","Despesa já contratada","")))</f>
        <v/>
      </c>
      <c r="B243" s="159" t="str">
        <f>IF('PCA - SECTI'!J245="","",IF(OR('PCA - SECTI'!J245="Prorrogada",'PCA - SECTI'!J245="Em andamento"),"","Licitação com Ata de Registro de Preços - ARP"))</f>
        <v/>
      </c>
      <c r="C243" s="159" t="str">
        <f>IF('PCA - SECTI'!J245="","",IF(OR('PCA - SECTI'!J245="Prorrogada",'PCA - SECTI'!J245="Em andamento"),"","Licitação sem Ata de Registro de Preços - ARP"))</f>
        <v/>
      </c>
      <c r="D243" s="159" t="str">
        <f>IF('PCA - SECTI'!J245="","",IF(OR('PCA - SECTI'!J245="Prorrogada",'PCA - SECTI'!J245="Em andamento"),"","Contratação Direta (Inexigibilidade ou Dispensa de licitação)"))</f>
        <v/>
      </c>
      <c r="E243" s="159" t="str">
        <f>IF('PCA - SECTI'!J245="","",IF(OR('PCA - SECTI'!J245="Prorrogada",'PCA - SECTI'!J245="Em andamento"),"","Utilização de Ata de Registro de Preços - ARP"))</f>
        <v/>
      </c>
      <c r="F243" s="159" t="str">
        <f>IF('PCA - SECTI'!J245="","",IF(OR('PCA - SECTI'!J245="Prorrogada",'PCA - SECTI'!J245="Em andamento"),"","Licitação Internacional conforme regras do Acordo de Empréstimo com o Bando Mundial"))</f>
        <v/>
      </c>
      <c r="G243" s="159" t="str">
        <f>IF('PCA - SECTI'!J245="","",IF(OR('PCA - SECTI'!J245="Prorrogada",'PCA - SECTI'!J245="Em andamento"),"","Descentralização de Crédito"))</f>
        <v/>
      </c>
      <c r="H243" s="159" t="str">
        <f>IF('PCA - SECTI'!J245="","",IF(OR('PCA - SECTI'!J245="Prorrogada",'PCA - SECTI'!J245="Em andamento"),"","Repasse Financeiro"))</f>
        <v/>
      </c>
    </row>
    <row r="244" spans="1:8">
      <c r="A244" s="158" t="str">
        <f>IF('PCA - SECTI'!J246="","",IF('PCA - SECTI'!J246="Prorrogada","Renovação Contratual (contrato já existente)",IF('PCA - SECTI'!J246="Em andamento","Despesa já contratada","")))</f>
        <v/>
      </c>
      <c r="B244" s="159" t="str">
        <f>IF('PCA - SECTI'!J246="","",IF(OR('PCA - SECTI'!J246="Prorrogada",'PCA - SECTI'!J246="Em andamento"),"","Licitação com Ata de Registro de Preços - ARP"))</f>
        <v/>
      </c>
      <c r="C244" s="159" t="str">
        <f>IF('PCA - SECTI'!J246="","",IF(OR('PCA - SECTI'!J246="Prorrogada",'PCA - SECTI'!J246="Em andamento"),"","Licitação sem Ata de Registro de Preços - ARP"))</f>
        <v/>
      </c>
      <c r="D244" s="159" t="str">
        <f>IF('PCA - SECTI'!J246="","",IF(OR('PCA - SECTI'!J246="Prorrogada",'PCA - SECTI'!J246="Em andamento"),"","Contratação Direta (Inexigibilidade ou Dispensa de licitação)"))</f>
        <v/>
      </c>
      <c r="E244" s="159" t="str">
        <f>IF('PCA - SECTI'!J246="","",IF(OR('PCA - SECTI'!J246="Prorrogada",'PCA - SECTI'!J246="Em andamento"),"","Utilização de Ata de Registro de Preços - ARP"))</f>
        <v/>
      </c>
      <c r="F244" s="159" t="str">
        <f>IF('PCA - SECTI'!J246="","",IF(OR('PCA - SECTI'!J246="Prorrogada",'PCA - SECTI'!J246="Em andamento"),"","Licitação Internacional conforme regras do Acordo de Empréstimo com o Bando Mundial"))</f>
        <v/>
      </c>
      <c r="G244" s="159" t="str">
        <f>IF('PCA - SECTI'!J246="","",IF(OR('PCA - SECTI'!J246="Prorrogada",'PCA - SECTI'!J246="Em andamento"),"","Descentralização de Crédito"))</f>
        <v/>
      </c>
      <c r="H244" s="159" t="str">
        <f>IF('PCA - SECTI'!J246="","",IF(OR('PCA - SECTI'!J246="Prorrogada",'PCA - SECTI'!J246="Em andamento"),"","Repasse Financeiro"))</f>
        <v/>
      </c>
    </row>
    <row r="245" spans="1:8">
      <c r="A245" s="158" t="str">
        <f>IF('PCA - SECTI'!J247="","",IF('PCA - SECTI'!J247="Prorrogada","Renovação Contratual (contrato já existente)",IF('PCA - SECTI'!J247="Em andamento","Despesa já contratada","")))</f>
        <v/>
      </c>
      <c r="B245" s="159" t="str">
        <f>IF('PCA - SECTI'!J247="","",IF(OR('PCA - SECTI'!J247="Prorrogada",'PCA - SECTI'!J247="Em andamento"),"","Licitação com Ata de Registro de Preços - ARP"))</f>
        <v/>
      </c>
      <c r="C245" s="159" t="str">
        <f>IF('PCA - SECTI'!J247="","",IF(OR('PCA - SECTI'!J247="Prorrogada",'PCA - SECTI'!J247="Em andamento"),"","Licitação sem Ata de Registro de Preços - ARP"))</f>
        <v/>
      </c>
      <c r="D245" s="159" t="str">
        <f>IF('PCA - SECTI'!J247="","",IF(OR('PCA - SECTI'!J247="Prorrogada",'PCA - SECTI'!J247="Em andamento"),"","Contratação Direta (Inexigibilidade ou Dispensa de licitação)"))</f>
        <v/>
      </c>
      <c r="E245" s="159" t="str">
        <f>IF('PCA - SECTI'!J247="","",IF(OR('PCA - SECTI'!J247="Prorrogada",'PCA - SECTI'!J247="Em andamento"),"","Utilização de Ata de Registro de Preços - ARP"))</f>
        <v/>
      </c>
      <c r="F245" s="159" t="str">
        <f>IF('PCA - SECTI'!J247="","",IF(OR('PCA - SECTI'!J247="Prorrogada",'PCA - SECTI'!J247="Em andamento"),"","Licitação Internacional conforme regras do Acordo de Empréstimo com o Bando Mundial"))</f>
        <v/>
      </c>
      <c r="G245" s="159" t="str">
        <f>IF('PCA - SECTI'!J247="","",IF(OR('PCA - SECTI'!J247="Prorrogada",'PCA - SECTI'!J247="Em andamento"),"","Descentralização de Crédito"))</f>
        <v/>
      </c>
      <c r="H245" s="159" t="str">
        <f>IF('PCA - SECTI'!J247="","",IF(OR('PCA - SECTI'!J247="Prorrogada",'PCA - SECTI'!J247="Em andamento"),"","Repasse Financeiro"))</f>
        <v/>
      </c>
    </row>
    <row r="246" spans="1:8">
      <c r="A246" s="158" t="str">
        <f>IF('PCA - SECTI'!J248="","",IF('PCA - SECTI'!J248="Prorrogada","Renovação Contratual (contrato já existente)",IF('PCA - SECTI'!J248="Em andamento","Despesa já contratada","")))</f>
        <v/>
      </c>
      <c r="B246" s="159" t="str">
        <f>IF('PCA - SECTI'!J248="","",IF(OR('PCA - SECTI'!J248="Prorrogada",'PCA - SECTI'!J248="Em andamento"),"","Licitação com Ata de Registro de Preços - ARP"))</f>
        <v/>
      </c>
      <c r="C246" s="159" t="str">
        <f>IF('PCA - SECTI'!J248="","",IF(OR('PCA - SECTI'!J248="Prorrogada",'PCA - SECTI'!J248="Em andamento"),"","Licitação sem Ata de Registro de Preços - ARP"))</f>
        <v/>
      </c>
      <c r="D246" s="159" t="str">
        <f>IF('PCA - SECTI'!J248="","",IF(OR('PCA - SECTI'!J248="Prorrogada",'PCA - SECTI'!J248="Em andamento"),"","Contratação Direta (Inexigibilidade ou Dispensa de licitação)"))</f>
        <v/>
      </c>
      <c r="E246" s="159" t="str">
        <f>IF('PCA - SECTI'!J248="","",IF(OR('PCA - SECTI'!J248="Prorrogada",'PCA - SECTI'!J248="Em andamento"),"","Utilização de Ata de Registro de Preços - ARP"))</f>
        <v/>
      </c>
      <c r="F246" s="159" t="str">
        <f>IF('PCA - SECTI'!J248="","",IF(OR('PCA - SECTI'!J248="Prorrogada",'PCA - SECTI'!J248="Em andamento"),"","Licitação Internacional conforme regras do Acordo de Empréstimo com o Bando Mundial"))</f>
        <v/>
      </c>
      <c r="G246" s="159" t="str">
        <f>IF('PCA - SECTI'!J248="","",IF(OR('PCA - SECTI'!J248="Prorrogada",'PCA - SECTI'!J248="Em andamento"),"","Descentralização de Crédito"))</f>
        <v/>
      </c>
      <c r="H246" s="159" t="str">
        <f>IF('PCA - SECTI'!J248="","",IF(OR('PCA - SECTI'!J248="Prorrogada",'PCA - SECTI'!J248="Em andamento"),"","Repasse Financeiro"))</f>
        <v/>
      </c>
    </row>
    <row r="247" spans="1:8">
      <c r="A247" s="158" t="str">
        <f>IF('PCA - SECTI'!J249="","",IF('PCA - SECTI'!J249="Prorrogada","Renovação Contratual (contrato já existente)",IF('PCA - SECTI'!J249="Em andamento","Despesa já contratada","")))</f>
        <v/>
      </c>
      <c r="B247" s="159" t="str">
        <f>IF('PCA - SECTI'!J249="","",IF(OR('PCA - SECTI'!J249="Prorrogada",'PCA - SECTI'!J249="Em andamento"),"","Licitação com Ata de Registro de Preços - ARP"))</f>
        <v/>
      </c>
      <c r="C247" s="159" t="str">
        <f>IF('PCA - SECTI'!J249="","",IF(OR('PCA - SECTI'!J249="Prorrogada",'PCA - SECTI'!J249="Em andamento"),"","Licitação sem Ata de Registro de Preços - ARP"))</f>
        <v/>
      </c>
      <c r="D247" s="159" t="str">
        <f>IF('PCA - SECTI'!J249="","",IF(OR('PCA - SECTI'!J249="Prorrogada",'PCA - SECTI'!J249="Em andamento"),"","Contratação Direta (Inexigibilidade ou Dispensa de licitação)"))</f>
        <v/>
      </c>
      <c r="E247" s="159" t="str">
        <f>IF('PCA - SECTI'!J249="","",IF(OR('PCA - SECTI'!J249="Prorrogada",'PCA - SECTI'!J249="Em andamento"),"","Utilização de Ata de Registro de Preços - ARP"))</f>
        <v/>
      </c>
      <c r="F247" s="159" t="str">
        <f>IF('PCA - SECTI'!J249="","",IF(OR('PCA - SECTI'!J249="Prorrogada",'PCA - SECTI'!J249="Em andamento"),"","Licitação Internacional conforme regras do Acordo de Empréstimo com o Bando Mundial"))</f>
        <v/>
      </c>
      <c r="G247" s="159" t="str">
        <f>IF('PCA - SECTI'!J249="","",IF(OR('PCA - SECTI'!J249="Prorrogada",'PCA - SECTI'!J249="Em andamento"),"","Descentralização de Crédito"))</f>
        <v/>
      </c>
      <c r="H247" s="159" t="str">
        <f>IF('PCA - SECTI'!J249="","",IF(OR('PCA - SECTI'!J249="Prorrogada",'PCA - SECTI'!J249="Em andamento"),"","Repasse Financeiro"))</f>
        <v/>
      </c>
    </row>
    <row r="248" spans="1:8">
      <c r="A248" s="158" t="str">
        <f>IF('PCA - SECTI'!J250="","",IF('PCA - SECTI'!J250="Prorrogada","Renovação Contratual (contrato já existente)",IF('PCA - SECTI'!J250="Em andamento","Despesa já contratada","")))</f>
        <v/>
      </c>
      <c r="B248" s="159" t="str">
        <f>IF('PCA - SECTI'!J250="","",IF(OR('PCA - SECTI'!J250="Prorrogada",'PCA - SECTI'!J250="Em andamento"),"","Licitação com Ata de Registro de Preços - ARP"))</f>
        <v/>
      </c>
      <c r="C248" s="159" t="str">
        <f>IF('PCA - SECTI'!J250="","",IF(OR('PCA - SECTI'!J250="Prorrogada",'PCA - SECTI'!J250="Em andamento"),"","Licitação sem Ata de Registro de Preços - ARP"))</f>
        <v/>
      </c>
      <c r="D248" s="159" t="str">
        <f>IF('PCA - SECTI'!J250="","",IF(OR('PCA - SECTI'!J250="Prorrogada",'PCA - SECTI'!J250="Em andamento"),"","Contratação Direta (Inexigibilidade ou Dispensa de licitação)"))</f>
        <v/>
      </c>
      <c r="E248" s="159" t="str">
        <f>IF('PCA - SECTI'!J250="","",IF(OR('PCA - SECTI'!J250="Prorrogada",'PCA - SECTI'!J250="Em andamento"),"","Utilização de Ata de Registro de Preços - ARP"))</f>
        <v/>
      </c>
      <c r="F248" s="159" t="str">
        <f>IF('PCA - SECTI'!J250="","",IF(OR('PCA - SECTI'!J250="Prorrogada",'PCA - SECTI'!J250="Em andamento"),"","Licitação Internacional conforme regras do Acordo de Empréstimo com o Bando Mundial"))</f>
        <v/>
      </c>
      <c r="G248" s="159" t="str">
        <f>IF('PCA - SECTI'!J250="","",IF(OR('PCA - SECTI'!J250="Prorrogada",'PCA - SECTI'!J250="Em andamento"),"","Descentralização de Crédito"))</f>
        <v/>
      </c>
      <c r="H248" s="159" t="str">
        <f>IF('PCA - SECTI'!J250="","",IF(OR('PCA - SECTI'!J250="Prorrogada",'PCA - SECTI'!J250="Em andamento"),"","Repasse Financeiro"))</f>
        <v/>
      </c>
    </row>
    <row r="249" spans="1:8">
      <c r="A249" s="158" t="str">
        <f>IF('PCA - SECTI'!J251="","",IF('PCA - SECTI'!J251="Prorrogada","Renovação Contratual (contrato já existente)",IF('PCA - SECTI'!J251="Em andamento","Despesa já contratada","")))</f>
        <v/>
      </c>
      <c r="B249" s="159" t="str">
        <f>IF('PCA - SECTI'!J251="","",IF(OR('PCA - SECTI'!J251="Prorrogada",'PCA - SECTI'!J251="Em andamento"),"","Licitação com Ata de Registro de Preços - ARP"))</f>
        <v/>
      </c>
      <c r="C249" s="159" t="str">
        <f>IF('PCA - SECTI'!J251="","",IF(OR('PCA - SECTI'!J251="Prorrogada",'PCA - SECTI'!J251="Em andamento"),"","Licitação sem Ata de Registro de Preços - ARP"))</f>
        <v/>
      </c>
      <c r="D249" s="159" t="str">
        <f>IF('PCA - SECTI'!J251="","",IF(OR('PCA - SECTI'!J251="Prorrogada",'PCA - SECTI'!J251="Em andamento"),"","Contratação Direta (Inexigibilidade ou Dispensa de licitação)"))</f>
        <v/>
      </c>
      <c r="E249" s="159" t="str">
        <f>IF('PCA - SECTI'!J251="","",IF(OR('PCA - SECTI'!J251="Prorrogada",'PCA - SECTI'!J251="Em andamento"),"","Utilização de Ata de Registro de Preços - ARP"))</f>
        <v/>
      </c>
      <c r="F249" s="159" t="str">
        <f>IF('PCA - SECTI'!J251="","",IF(OR('PCA - SECTI'!J251="Prorrogada",'PCA - SECTI'!J251="Em andamento"),"","Licitação Internacional conforme regras do Acordo de Empréstimo com o Bando Mundial"))</f>
        <v/>
      </c>
      <c r="G249" s="159" t="str">
        <f>IF('PCA - SECTI'!J251="","",IF(OR('PCA - SECTI'!J251="Prorrogada",'PCA - SECTI'!J251="Em andamento"),"","Descentralização de Crédito"))</f>
        <v/>
      </c>
      <c r="H249" s="159" t="str">
        <f>IF('PCA - SECTI'!J251="","",IF(OR('PCA - SECTI'!J251="Prorrogada",'PCA - SECTI'!J251="Em andamento"),"","Repasse Financeiro"))</f>
        <v/>
      </c>
    </row>
    <row r="250" spans="1:8">
      <c r="A250" s="158" t="str">
        <f>IF('PCA - SECTI'!J252="","",IF('PCA - SECTI'!J252="Prorrogada","Renovação Contratual (contrato já existente)",IF('PCA - SECTI'!J252="Em andamento","Despesa já contratada","")))</f>
        <v/>
      </c>
      <c r="B250" s="159" t="str">
        <f>IF('PCA - SECTI'!J252="","",IF(OR('PCA - SECTI'!J252="Prorrogada",'PCA - SECTI'!J252="Em andamento"),"","Licitação com Ata de Registro de Preços - ARP"))</f>
        <v/>
      </c>
      <c r="C250" s="159" t="str">
        <f>IF('PCA - SECTI'!J252="","",IF(OR('PCA - SECTI'!J252="Prorrogada",'PCA - SECTI'!J252="Em andamento"),"","Licitação sem Ata de Registro de Preços - ARP"))</f>
        <v/>
      </c>
      <c r="D250" s="159" t="str">
        <f>IF('PCA - SECTI'!J252="","",IF(OR('PCA - SECTI'!J252="Prorrogada",'PCA - SECTI'!J252="Em andamento"),"","Contratação Direta (Inexigibilidade ou Dispensa de licitação)"))</f>
        <v/>
      </c>
      <c r="E250" s="159" t="str">
        <f>IF('PCA - SECTI'!J252="","",IF(OR('PCA - SECTI'!J252="Prorrogada",'PCA - SECTI'!J252="Em andamento"),"","Utilização de Ata de Registro de Preços - ARP"))</f>
        <v/>
      </c>
      <c r="F250" s="159" t="str">
        <f>IF('PCA - SECTI'!J252="","",IF(OR('PCA - SECTI'!J252="Prorrogada",'PCA - SECTI'!J252="Em andamento"),"","Licitação Internacional conforme regras do Acordo de Empréstimo com o Bando Mundial"))</f>
        <v/>
      </c>
      <c r="G250" s="159" t="str">
        <f>IF('PCA - SECTI'!J252="","",IF(OR('PCA - SECTI'!J252="Prorrogada",'PCA - SECTI'!J252="Em andamento"),"","Descentralização de Crédito"))</f>
        <v/>
      </c>
      <c r="H250" s="159" t="str">
        <f>IF('PCA - SECTI'!J252="","",IF(OR('PCA - SECTI'!J252="Prorrogada",'PCA - SECTI'!J252="Em andamento"),"","Repasse Financeiro"))</f>
        <v/>
      </c>
    </row>
    <row r="251" spans="1:8">
      <c r="A251" s="158" t="str">
        <f>IF('PCA - SECTI'!J254="","",IF('PCA - SECTI'!J254="Prorrogada","Renovação Contratual (contrato já existente)",IF('PCA - SECTI'!J254="Em andamento","Despesa já contratada","")))</f>
        <v/>
      </c>
      <c r="B251" s="159" t="str">
        <f>IF('PCA - SECTI'!J254="","",IF(OR('PCA - SECTI'!J254="Prorrogada",'PCA - SECTI'!J254="Em andamento"),"","Licitação com Ata de Registro de Preços - ARP"))</f>
        <v/>
      </c>
      <c r="C251" s="159" t="str">
        <f>IF('PCA - SECTI'!J254="","",IF(OR('PCA - SECTI'!J254="Prorrogada",'PCA - SECTI'!J254="Em andamento"),"","Licitação sem Ata de Registro de Preços - ARP"))</f>
        <v/>
      </c>
      <c r="D251" s="159" t="str">
        <f>IF('PCA - SECTI'!J254="","",IF(OR('PCA - SECTI'!J254="Prorrogada",'PCA - SECTI'!J254="Em andamento"),"","Contratação Direta (Inexigibilidade ou Dispensa de licitação)"))</f>
        <v/>
      </c>
      <c r="E251" s="159" t="str">
        <f>IF('PCA - SECTI'!J254="","",IF(OR('PCA - SECTI'!J254="Prorrogada",'PCA - SECTI'!J254="Em andamento"),"","Utilização de Ata de Registro de Preços - ARP"))</f>
        <v/>
      </c>
      <c r="F251" s="159" t="str">
        <f>IF('PCA - SECTI'!J254="","",IF(OR('PCA - SECTI'!J254="Prorrogada",'PCA - SECTI'!J254="Em andamento"),"","Licitação Internacional conforme regras do Acordo de Empréstimo com o Bando Mundial"))</f>
        <v/>
      </c>
      <c r="G251" s="159" t="str">
        <f>IF('PCA - SECTI'!K253="","",IF(OR('PCA - SECTI'!K253="Prorrogada",'PCA - SECTI'!K253="Em andamento"),"","Descentralização de Crédito"))</f>
        <v/>
      </c>
      <c r="H251" s="159" t="str">
        <f>IF('PCA - SECTI'!L253="","",IF(OR('PCA - SECTI'!L253="Prorrogada",'PCA - SECTI'!L253="Em andamento"),"","Repasse Financeiro"))</f>
        <v/>
      </c>
    </row>
    <row r="252" spans="1:8">
      <c r="A252" s="158" t="str">
        <f>IF('PCA - SECTI'!J255="","",IF('PCA - SECTI'!J255="Prorrogada","Renovação Contratual (contrato já existente)",IF('PCA - SECTI'!J255="Em andamento","Despesa já contratada","")))</f>
        <v/>
      </c>
      <c r="B252" s="159" t="str">
        <f>IF('PCA - SECTI'!J255="","",IF(OR('PCA - SECTI'!J255="Prorrogada",'PCA - SECTI'!J255="Em andamento"),"","Licitação com Ata de Registro de Preços - ARP"))</f>
        <v/>
      </c>
      <c r="C252" s="159" t="str">
        <f>IF('PCA - SECTI'!J255="","",IF(OR('PCA - SECTI'!J255="Prorrogada",'PCA - SECTI'!J255="Em andamento"),"","Licitação sem Ata de Registro de Preços - ARP"))</f>
        <v/>
      </c>
      <c r="D252" s="159" t="str">
        <f>IF('PCA - SECTI'!J255="","",IF(OR('PCA - SECTI'!J255="Prorrogada",'PCA - SECTI'!J255="Em andamento"),"","Contratação Direta (Inexigibilidade ou Dispensa de licitação)"))</f>
        <v/>
      </c>
      <c r="E252" s="159" t="str">
        <f>IF('PCA - SECTI'!J255="","",IF(OR('PCA - SECTI'!J255="Prorrogada",'PCA - SECTI'!J255="Em andamento"),"","Utilização de Ata de Registro de Preços - ARP"))</f>
        <v/>
      </c>
      <c r="F252" s="159" t="str">
        <f>IF('PCA - SECTI'!J255="","",IF(OR('PCA - SECTI'!J255="Prorrogada",'PCA - SECTI'!J255="Em andamento"),"","Licitação Internacional conforme regras do Acordo de Empréstimo com o Bando Mundial"))</f>
        <v/>
      </c>
      <c r="G252" s="159" t="str">
        <f>IF('PCA - SECTI'!K254="","",IF(OR('PCA - SECTI'!K254="Prorrogada",'PCA - SECTI'!K254="Em andamento"),"","Descentralização de Crédito"))</f>
        <v/>
      </c>
      <c r="H252" s="159" t="str">
        <f>IF('PCA - SECTI'!L254="","",IF(OR('PCA - SECTI'!L254="Prorrogada",'PCA - SECTI'!L254="Em andamento"),"","Repasse Financeiro"))</f>
        <v/>
      </c>
    </row>
    <row r="253" spans="1:8">
      <c r="A253" s="158" t="str">
        <f>IF('PCA - SECTI'!J256="","",IF('PCA - SECTI'!J256="Prorrogada","Renovação Contratual (contrato já existente)",IF('PCA - SECTI'!J256="Em andamento","Despesa já contratada","")))</f>
        <v/>
      </c>
      <c r="B253" s="159" t="str">
        <f>IF('PCA - SECTI'!J256="","",IF(OR('PCA - SECTI'!J256="Prorrogada",'PCA - SECTI'!J256="Em andamento"),"","Licitação com Ata de Registro de Preços - ARP"))</f>
        <v/>
      </c>
      <c r="C253" s="159" t="str">
        <f>IF('PCA - SECTI'!J256="","",IF(OR('PCA - SECTI'!J256="Prorrogada",'PCA - SECTI'!J256="Em andamento"),"","Licitação sem Ata de Registro de Preços - ARP"))</f>
        <v/>
      </c>
      <c r="D253" s="159" t="str">
        <f>IF('PCA - SECTI'!J256="","",IF(OR('PCA - SECTI'!J256="Prorrogada",'PCA - SECTI'!J256="Em andamento"),"","Contratação Direta (Inexigibilidade ou Dispensa de licitação)"))</f>
        <v/>
      </c>
      <c r="E253" s="159" t="str">
        <f>IF('PCA - SECTI'!J256="","",IF(OR('PCA - SECTI'!J256="Prorrogada",'PCA - SECTI'!J256="Em andamento"),"","Utilização de Ata de Registro de Preços - ARP"))</f>
        <v/>
      </c>
      <c r="F253" s="159" t="str">
        <f>IF('PCA - SECTI'!J256="","",IF(OR('PCA - SECTI'!J256="Prorrogada",'PCA - SECTI'!J256="Em andamento"),"","Licitação Internacional conforme regras do Acordo de Empréstimo com o Bando Mundial"))</f>
        <v/>
      </c>
      <c r="G253" s="159" t="str">
        <f>IF('PCA - SECTI'!K255="","",IF(OR('PCA - SECTI'!K255="Prorrogada",'PCA - SECTI'!K255="Em andamento"),"","Descentralização de Crédito"))</f>
        <v/>
      </c>
      <c r="H253" s="159" t="str">
        <f>IF('PCA - SECTI'!L255="","",IF(OR('PCA - SECTI'!L255="Prorrogada",'PCA - SECTI'!L255="Em andamento"),"","Repasse Financeiro"))</f>
        <v/>
      </c>
    </row>
    <row r="254" spans="1:8">
      <c r="A254" s="158" t="str">
        <f>IF('PCA - SECTI'!J257="","",IF('PCA - SECTI'!J257="Prorrogada","Renovação Contratual (contrato já existente)",IF('PCA - SECTI'!J257="Em andamento","Despesa já contratada","")))</f>
        <v/>
      </c>
      <c r="B254" s="159" t="str">
        <f>IF('PCA - SECTI'!J257="","",IF(OR('PCA - SECTI'!J257="Prorrogada",'PCA - SECTI'!J257="Em andamento"),"","Licitação com Ata de Registro de Preços - ARP"))</f>
        <v/>
      </c>
      <c r="C254" s="159" t="str">
        <f>IF('PCA - SECTI'!J257="","",IF(OR('PCA - SECTI'!J257="Prorrogada",'PCA - SECTI'!J257="Em andamento"),"","Licitação sem Ata de Registro de Preços - ARP"))</f>
        <v/>
      </c>
      <c r="D254" s="159" t="str">
        <f>IF('PCA - SECTI'!J257="","",IF(OR('PCA - SECTI'!J257="Prorrogada",'PCA - SECTI'!J257="Em andamento"),"","Contratação Direta (Inexigibilidade ou Dispensa de licitação)"))</f>
        <v/>
      </c>
      <c r="E254" s="159" t="str">
        <f>IF('PCA - SECTI'!J257="","",IF(OR('PCA - SECTI'!J257="Prorrogada",'PCA - SECTI'!J257="Em andamento"),"","Utilização de Ata de Registro de Preços - ARP"))</f>
        <v/>
      </c>
      <c r="F254" s="159" t="str">
        <f>IF('PCA - SECTI'!J257="","",IF(OR('PCA - SECTI'!J257="Prorrogada",'PCA - SECTI'!J257="Em andamento"),"","Licitação Internacional conforme regras do Acordo de Empréstimo com o Bando Mundial"))</f>
        <v/>
      </c>
      <c r="G254" s="159" t="str">
        <f>IF('PCA - SECTI'!K256="","",IF(OR('PCA - SECTI'!K256="Prorrogada",'PCA - SECTI'!K256="Em andamento"),"","Descentralização de Crédito"))</f>
        <v/>
      </c>
      <c r="H254" s="159" t="str">
        <f>IF('PCA - SECTI'!L256="","",IF(OR('PCA - SECTI'!L256="Prorrogada",'PCA - SECTI'!L256="Em andamento"),"","Repasse Financeiro"))</f>
        <v/>
      </c>
    </row>
    <row r="255" spans="1:8">
      <c r="A255" s="158" t="str">
        <f>IF('PCA - SECTI'!J258="","",IF('PCA - SECTI'!J258="Prorrogada","Renovação Contratual (contrato já existente)",IF('PCA - SECTI'!J258="Em andamento","Despesa já contratada","")))</f>
        <v/>
      </c>
      <c r="B255" s="159" t="str">
        <f>IF('PCA - SECTI'!J258="","",IF(OR('PCA - SECTI'!J258="Prorrogada",'PCA - SECTI'!J258="Em andamento"),"","Licitação com Ata de Registro de Preços - ARP"))</f>
        <v/>
      </c>
      <c r="C255" s="159" t="str">
        <f>IF('PCA - SECTI'!J258="","",IF(OR('PCA - SECTI'!J258="Prorrogada",'PCA - SECTI'!J258="Em andamento"),"","Licitação sem Ata de Registro de Preços - ARP"))</f>
        <v/>
      </c>
      <c r="D255" s="159" t="str">
        <f>IF('PCA - SECTI'!J258="","",IF(OR('PCA - SECTI'!J258="Prorrogada",'PCA - SECTI'!J258="Em andamento"),"","Contratação Direta (Inexigibilidade ou Dispensa de licitação)"))</f>
        <v/>
      </c>
      <c r="E255" s="159" t="str">
        <f>IF('PCA - SECTI'!J258="","",IF(OR('PCA - SECTI'!J258="Prorrogada",'PCA - SECTI'!J258="Em andamento"),"","Utilização de Ata de Registro de Preços - ARP"))</f>
        <v/>
      </c>
      <c r="F255" s="159" t="str">
        <f>IF('PCA - SECTI'!J258="","",IF(OR('PCA - SECTI'!J258="Prorrogada",'PCA - SECTI'!J258="Em andamento"),"","Licitação Internacional conforme regras do Acordo de Empréstimo com o Bando Mundial"))</f>
        <v/>
      </c>
    </row>
    <row r="256" spans="1:8">
      <c r="A256" s="158" t="str">
        <f>IF('PCA - SECTI'!J259="","",IF('PCA - SECTI'!J259="Prorrogada","Renovação Contratual (contrato já existente)",IF('PCA - SECTI'!J259="Em andamento","Despesa já contratada","")))</f>
        <v/>
      </c>
      <c r="B256" s="159" t="str">
        <f>IF('PCA - SECTI'!J259="","",IF(OR('PCA - SECTI'!J259="Prorrogada",'PCA - SECTI'!J259="Em andamento"),"","Licitação com Ata de Registro de Preços - ARP"))</f>
        <v/>
      </c>
      <c r="C256" s="159" t="str">
        <f>IF('PCA - SECTI'!J259="","",IF(OR('PCA - SECTI'!J259="Prorrogada",'PCA - SECTI'!J259="Em andamento"),"","Licitação sem Ata de Registro de Preços - ARP"))</f>
        <v/>
      </c>
      <c r="D256" s="159" t="str">
        <f>IF('PCA - SECTI'!J259="","",IF(OR('PCA - SECTI'!J259="Prorrogada",'PCA - SECTI'!J259="Em andamento"),"","Contratação Direta (Inexigibilidade ou Dispensa de licitação)"))</f>
        <v/>
      </c>
      <c r="E256" s="159" t="str">
        <f>IF('PCA - SECTI'!J259="","",IF(OR('PCA - SECTI'!J259="Prorrogada",'PCA - SECTI'!J259="Em andamento"),"","Utilização de Ata de Registro de Preços - ARP"))</f>
        <v/>
      </c>
      <c r="F256" s="159" t="str">
        <f>IF('PCA - SECTI'!J259="","",IF(OR('PCA - SECTI'!J259="Prorrogada",'PCA - SECTI'!J259="Em andamento"),"","Licitação Internacional conforme regras do Acordo de Empréstimo com o Bando Mundial"))</f>
        <v/>
      </c>
    </row>
    <row r="257" spans="1:6">
      <c r="A257" s="158" t="str">
        <f>IF('PCA - SECTI'!J260="","",IF('PCA - SECTI'!J260="Prorrogada","Renovação Contratual (contrato já existente)",IF('PCA - SECTI'!J260="Em andamento","Despesa já contratada","")))</f>
        <v/>
      </c>
      <c r="B257" s="159" t="str">
        <f>IF('PCA - SECTI'!J260="","",IF(OR('PCA - SECTI'!J260="Prorrogada",'PCA - SECTI'!J260="Em andamento"),"","Licitação com Ata de Registro de Preços - ARP"))</f>
        <v/>
      </c>
      <c r="C257" s="159" t="str">
        <f>IF('PCA - SECTI'!J260="","",IF(OR('PCA - SECTI'!J260="Prorrogada",'PCA - SECTI'!J260="Em andamento"),"","Licitação sem Ata de Registro de Preços - ARP"))</f>
        <v/>
      </c>
      <c r="D257" s="159" t="str">
        <f>IF('PCA - SECTI'!J260="","",IF(OR('PCA - SECTI'!J260="Prorrogada",'PCA - SECTI'!J260="Em andamento"),"","Contratação Direta (Inexigibilidade ou Dispensa de licitação)"))</f>
        <v/>
      </c>
      <c r="E257" s="159" t="str">
        <f>IF('PCA - SECTI'!J260="","",IF(OR('PCA - SECTI'!J260="Prorrogada",'PCA - SECTI'!J260="Em andamento"),"","Utilização de Ata de Registro de Preços - ARP"))</f>
        <v/>
      </c>
      <c r="F257" s="159" t="str">
        <f>IF('PCA - SECTI'!J260="","",IF(OR('PCA - SECTI'!J260="Prorrogada",'PCA - SECTI'!J260="Em andamento"),"","Licitação Internacional conforme regras do Acordo de Empréstimo com o Bando Mundial"))</f>
        <v/>
      </c>
    </row>
    <row r="258" spans="1:6">
      <c r="A258" s="158" t="str">
        <f>IF('PCA - SECTI'!J261="","",IF('PCA - SECTI'!J261="Prorrogada","Renovação Contratual (contrato já existente)",IF('PCA - SECTI'!J261="Em andamento","Despesa já contratada","")))</f>
        <v/>
      </c>
      <c r="B258" s="159" t="str">
        <f>IF('PCA - SECTI'!J261="","",IF(OR('PCA - SECTI'!J261="Prorrogada",'PCA - SECTI'!J261="Em andamento"),"","Licitação com Ata de Registro de Preços - ARP"))</f>
        <v/>
      </c>
      <c r="C258" s="159" t="str">
        <f>IF('PCA - SECTI'!J261="","",IF(OR('PCA - SECTI'!J261="Prorrogada",'PCA - SECTI'!J261="Em andamento"),"","Licitação sem Ata de Registro de Preços - ARP"))</f>
        <v/>
      </c>
      <c r="D258" s="159" t="str">
        <f>IF('PCA - SECTI'!J261="","",IF(OR('PCA - SECTI'!J261="Prorrogada",'PCA - SECTI'!J261="Em andamento"),"","Contratação Direta (Inexigibilidade ou Dispensa de licitação)"))</f>
        <v/>
      </c>
      <c r="E258" s="159" t="str">
        <f>IF('PCA - SECTI'!J261="","",IF(OR('PCA - SECTI'!J261="Prorrogada",'PCA - SECTI'!J261="Em andamento"),"","Utilização de Ata de Registro de Preços - ARP"))</f>
        <v/>
      </c>
      <c r="F258" s="159" t="str">
        <f>IF('PCA - SECTI'!J261="","",IF(OR('PCA - SECTI'!J261="Prorrogada",'PCA - SECTI'!J261="Em andamento"),"","Licitação Internacional conforme regras do Acordo de Empréstimo com o Bando Mundial"))</f>
        <v/>
      </c>
    </row>
    <row r="259" spans="1:6">
      <c r="A259" s="158" t="str">
        <f>IF('PCA - SECTI'!J262="","",IF('PCA - SECTI'!J262="Prorrogada","Renovação Contratual (contrato já existente)",IF('PCA - SECTI'!J262="Em andamento","Despesa já contratada","")))</f>
        <v/>
      </c>
      <c r="B259" s="159" t="str">
        <f>IF('PCA - SECTI'!J262="","",IF(OR('PCA - SECTI'!J262="Prorrogada",'PCA - SECTI'!J262="Em andamento"),"","Licitação com Ata de Registro de Preços - ARP"))</f>
        <v/>
      </c>
      <c r="C259" s="159" t="str">
        <f>IF('PCA - SECTI'!J262="","",IF(OR('PCA - SECTI'!J262="Prorrogada",'PCA - SECTI'!J262="Em andamento"),"","Licitação sem Ata de Registro de Preços - ARP"))</f>
        <v/>
      </c>
      <c r="D259" s="159" t="str">
        <f>IF('PCA - SECTI'!J262="","",IF(OR('PCA - SECTI'!J262="Prorrogada",'PCA - SECTI'!J262="Em andamento"),"","Contratação Direta (Inexigibilidade ou Dispensa de licitação)"))</f>
        <v/>
      </c>
      <c r="E259" s="159" t="str">
        <f>IF('PCA - SECTI'!J262="","",IF(OR('PCA - SECTI'!J262="Prorrogada",'PCA - SECTI'!J262="Em andamento"),"","Utilização de Ata de Registro de Preços - ARP"))</f>
        <v/>
      </c>
      <c r="F259" s="159" t="str">
        <f>IF('PCA - SECTI'!J262="","",IF(OR('PCA - SECTI'!J262="Prorrogada",'PCA - SECTI'!J262="Em andamento"),"","Licitação Internacional conforme regras do Acordo de Empréstimo com o Bando Mundial"))</f>
        <v/>
      </c>
    </row>
    <row r="260" spans="1:6">
      <c r="A260" s="158" t="str">
        <f>IF('PCA - SECTI'!J263="","",IF('PCA - SECTI'!J263="Prorrogada","Renovação Contratual (contrato já existente)",IF('PCA - SECTI'!J263="Em andamento","Despesa já contratada","")))</f>
        <v/>
      </c>
      <c r="B260" s="159" t="str">
        <f>IF('PCA - SECTI'!J263="","",IF(OR('PCA - SECTI'!J263="Prorrogada",'PCA - SECTI'!J263="Em andamento"),"","Licitação com Ata de Registro de Preços - ARP"))</f>
        <v/>
      </c>
      <c r="C260" s="159" t="str">
        <f>IF('PCA - SECTI'!J263="","",IF(OR('PCA - SECTI'!J263="Prorrogada",'PCA - SECTI'!J263="Em andamento"),"","Licitação sem Ata de Registro de Preços - ARP"))</f>
        <v/>
      </c>
      <c r="D260" s="159" t="str">
        <f>IF('PCA - SECTI'!J263="","",IF(OR('PCA - SECTI'!J263="Prorrogada",'PCA - SECTI'!J263="Em andamento"),"","Contratação Direta (Inexigibilidade ou Dispensa de licitação)"))</f>
        <v/>
      </c>
      <c r="E260" s="159" t="str">
        <f>IF('PCA - SECTI'!J263="","",IF(OR('PCA - SECTI'!J263="Prorrogada",'PCA - SECTI'!J263="Em andamento"),"","Utilização de Ata de Registro de Preços - ARP"))</f>
        <v/>
      </c>
      <c r="F260" s="159" t="str">
        <f>IF('PCA - SECTI'!J263="","",IF(OR('PCA - SECTI'!J263="Prorrogada",'PCA - SECTI'!J263="Em andamento"),"","Licitação Internacional conforme regras do Acordo de Empréstimo com o Bando Mundial"))</f>
        <v/>
      </c>
    </row>
    <row r="261" spans="1:6">
      <c r="A261" s="158" t="str">
        <f>IF('PCA - SECTI'!J264="","",IF('PCA - SECTI'!J264="Prorrogada","Renovação Contratual (contrato já existente)",IF('PCA - SECTI'!J264="Em andamento","Despesa já contratada","")))</f>
        <v/>
      </c>
      <c r="B261" s="159" t="str">
        <f>IF('PCA - SECTI'!J264="","",IF(OR('PCA - SECTI'!J264="Prorrogada",'PCA - SECTI'!J264="Em andamento"),"","Licitação com Ata de Registro de Preços - ARP"))</f>
        <v/>
      </c>
      <c r="C261" s="159" t="str">
        <f>IF('PCA - SECTI'!J264="","",IF(OR('PCA - SECTI'!J264="Prorrogada",'PCA - SECTI'!J264="Em andamento"),"","Licitação sem Ata de Registro de Preços - ARP"))</f>
        <v/>
      </c>
      <c r="D261" s="159" t="str">
        <f>IF('PCA - SECTI'!J264="","",IF(OR('PCA - SECTI'!J264="Prorrogada",'PCA - SECTI'!J264="Em andamento"),"","Contratação Direta (Inexigibilidade ou Dispensa de licitação)"))</f>
        <v/>
      </c>
      <c r="E261" s="159" t="str">
        <f>IF('PCA - SECTI'!J264="","",IF(OR('PCA - SECTI'!J264="Prorrogada",'PCA - SECTI'!J264="Em andamento"),"","Utilização de Ata de Registro de Preços - ARP"))</f>
        <v/>
      </c>
      <c r="F261" s="159" t="str">
        <f>IF('PCA - SECTI'!J264="","",IF(OR('PCA - SECTI'!J264="Prorrogada",'PCA - SECTI'!J264="Em andamento"),"","Licitação Internacional conforme regras do Acordo de Empréstimo com o Bando Mundial"))</f>
        <v/>
      </c>
    </row>
    <row r="262" spans="1:6">
      <c r="A262" s="158" t="str">
        <f>IF('PCA - SECTI'!J265="","",IF('PCA - SECTI'!J265="Prorrogada","Renovação Contratual (contrato já existente)",IF('PCA - SECTI'!J265="Em andamento","Despesa já contratada","")))</f>
        <v/>
      </c>
      <c r="B262" s="159" t="str">
        <f>IF('PCA - SECTI'!J265="","",IF(OR('PCA - SECTI'!J265="Prorrogada",'PCA - SECTI'!J265="Em andamento"),"","Licitação com Ata de Registro de Preços - ARP"))</f>
        <v/>
      </c>
      <c r="C262" s="159" t="str">
        <f>IF('PCA - SECTI'!J265="","",IF(OR('PCA - SECTI'!J265="Prorrogada",'PCA - SECTI'!J265="Em andamento"),"","Licitação sem Ata de Registro de Preços - ARP"))</f>
        <v/>
      </c>
      <c r="D262" s="159" t="str">
        <f>IF('PCA - SECTI'!J265="","",IF(OR('PCA - SECTI'!J265="Prorrogada",'PCA - SECTI'!J265="Em andamento"),"","Contratação Direta (Inexigibilidade ou Dispensa de licitação)"))</f>
        <v/>
      </c>
      <c r="E262" s="159" t="str">
        <f>IF('PCA - SECTI'!J265="","",IF(OR('PCA - SECTI'!J265="Prorrogada",'PCA - SECTI'!J265="Em andamento"),"","Utilização de Ata de Registra de Preços - ARP"))</f>
        <v/>
      </c>
      <c r="F262" s="159" t="str">
        <f>IF('PCA - SECTI'!J265="","",IF(OR('PCA - SECTI'!J265="Prorrogada",'PCA - SECTI'!J265="Em andamento"),"","Licitação Internacional conforme regras do Acordo de Empréstimo com o Bando Mundial"))</f>
        <v/>
      </c>
    </row>
    <row r="263" spans="1:6">
      <c r="A263" s="158" t="str">
        <f>IF('PCA - SECTI'!J266="","",IF('PCA - SECTI'!J266="Prorrogada","Renovação Contratual (contrato já existente)",IF('PCA - SECTI'!J266="Em andamento","Despesa já contratada","")))</f>
        <v/>
      </c>
      <c r="B263" s="159" t="str">
        <f>IF('PCA - SECTI'!J266="","",IF(OR('PCA - SECTI'!J266="Prorrogada",'PCA - SECTI'!J266="Em andamento"),"","Licitação com Ata de Registro de Preços - ARP"))</f>
        <v/>
      </c>
      <c r="C263" s="159" t="str">
        <f>IF('PCA - SECTI'!J266="","",IF(OR('PCA - SECTI'!J266="Prorrogada",'PCA - SECTI'!J266="Em andamento"),"","Licitação sem Ata de Registro de Preços - ARP"))</f>
        <v/>
      </c>
      <c r="D263" s="159" t="str">
        <f>IF('PCA - SECTI'!J266="","",IF(OR('PCA - SECTI'!J266="Prorrogada",'PCA - SECTI'!J266="Em andamento"),"","Contratação Direta (Inexigibilidade ou Dispensa de licitação)"))</f>
        <v/>
      </c>
      <c r="E263" s="159" t="str">
        <f>IF('PCA - SECTI'!J266="","",IF(OR('PCA - SECTI'!J266="Prorrogada",'PCA - SECTI'!J266="Em andamento"),"","Utilização de Ata de Registra de Preços - ARP"))</f>
        <v/>
      </c>
      <c r="F263" s="159" t="str">
        <f>IF('PCA - SECTI'!J266="","",IF(OR('PCA - SECTI'!J266="Prorrogada",'PCA - SECTI'!J266="Em andamento"),"","Licitação Internacional conforme regras do Acordo de Empréstimo com o Bando Mundial"))</f>
        <v/>
      </c>
    </row>
    <row r="264" spans="1:6">
      <c r="A264" s="158" t="str">
        <f>IF('PCA - SECTI'!J267="","",IF('PCA - SECTI'!J267="Prorrogada","Renovação Contratual (contrato já existente)",IF('PCA - SECTI'!J267="Em andamento","Despesa já contratada","")))</f>
        <v/>
      </c>
      <c r="B264" s="159" t="str">
        <f>IF('PCA - SECTI'!J267="","",IF(OR('PCA - SECTI'!J267="Prorrogada",'PCA - SECTI'!J267="Em andamento"),"","Licitação com Ata de Registro de Preços - ARP"))</f>
        <v/>
      </c>
      <c r="C264" s="159" t="str">
        <f>IF('PCA - SECTI'!J267="","",IF(OR('PCA - SECTI'!J267="Prorrogada",'PCA - SECTI'!J267="Em andamento"),"","Licitação sem Ata de Registro de Preços - ARP"))</f>
        <v/>
      </c>
      <c r="D264" s="159" t="str">
        <f>IF('PCA - SECTI'!J267="","",IF(OR('PCA - SECTI'!J267="Prorrogada",'PCA - SECTI'!J267="Em andamento"),"","Contratação Direta (Inexigibilidade ou Dispensa de licitação)"))</f>
        <v/>
      </c>
      <c r="E264" s="159" t="str">
        <f>IF('PCA - SECTI'!J267="","",IF(OR('PCA - SECTI'!J267="Prorrogada",'PCA - SECTI'!J267="Em andamento"),"","Utilização de Ata de Registra de Preços - ARP"))</f>
        <v/>
      </c>
      <c r="F264" s="159" t="str">
        <f>IF('PCA - SECTI'!J267="","",IF(OR('PCA - SECTI'!J267="Prorrogada",'PCA - SECTI'!J267="Em andamento"),"","Licitação Internacional conforme regras do Acordo de Empréstimo com o Bando Mundial"))</f>
        <v/>
      </c>
    </row>
    <row r="265" spans="1:6">
      <c r="A265" s="158" t="str">
        <f>IF('PCA - SECTI'!J268="","",IF('PCA - SECTI'!J268="Prorrogada","Renovação Contratual (contrato já existente)",IF('PCA - SECTI'!J268="Em andamento","Despesa já contratada","")))</f>
        <v/>
      </c>
      <c r="B265" s="159" t="str">
        <f>IF('PCA - SECTI'!J268="","",IF(OR('PCA - SECTI'!J268="Prorrogada",'PCA - SECTI'!J268="Em andamento"),"","Licitação com Ata de Registro de Preços - ARP"))</f>
        <v/>
      </c>
      <c r="C265" s="159" t="str">
        <f>IF('PCA - SECTI'!J268="","",IF(OR('PCA - SECTI'!J268="Prorrogada",'PCA - SECTI'!J268="Em andamento"),"","Licitação sem Ata de Registro de Preços - ARP"))</f>
        <v/>
      </c>
      <c r="D265" s="159" t="str">
        <f>IF('PCA - SECTI'!J268="","",IF(OR('PCA - SECTI'!J268="Prorrogada",'PCA - SECTI'!J268="Em andamento"),"","Contratação Direta (Inexigibilidade ou Dispensa de licitação)"))</f>
        <v/>
      </c>
      <c r="E265" s="159" t="str">
        <f>IF('PCA - SECTI'!J268="","",IF(OR('PCA - SECTI'!J268="Prorrogada",'PCA - SECTI'!J268="Em andamento"),"","Utilização de Ata de Registra de Preços - ARP"))</f>
        <v/>
      </c>
      <c r="F265" s="159" t="str">
        <f>IF('PCA - SECTI'!J268="","",IF(OR('PCA - SECTI'!J268="Prorrogada",'PCA - SECTI'!J268="Em andamento"),"","Licitação Internacional conforme regras do Acordo de Empréstimo com o Bando Mundial"))</f>
        <v/>
      </c>
    </row>
    <row r="266" spans="1:6">
      <c r="A266" s="158" t="str">
        <f>IF('PCA - SECTI'!J269="","",IF('PCA - SECTI'!J269="Prorrogada","Renovação Contratual (contrato já existente)",IF('PCA - SECTI'!J269="Em andamento","Despesa já contratada","")))</f>
        <v/>
      </c>
      <c r="B266" s="159" t="str">
        <f>IF('PCA - SECTI'!J269="","",IF(OR('PCA - SECTI'!J269="Prorrogada",'PCA - SECTI'!J269="Em andamento"),"","Licitação com Ata de Registro de Preços - ARP"))</f>
        <v/>
      </c>
      <c r="C266" s="159" t="str">
        <f>IF('PCA - SECTI'!J269="","",IF(OR('PCA - SECTI'!J269="Prorrogada",'PCA - SECTI'!J269="Em andamento"),"","Licitação sem Ata de Registro de Preços - ARP"))</f>
        <v/>
      </c>
      <c r="D266" s="159" t="str">
        <f>IF('PCA - SECTI'!J269="","",IF(OR('PCA - SECTI'!J269="Prorrogada",'PCA - SECTI'!J269="Em andamento"),"","Contratação Direta (Inexigibilidade ou Dispensa de licitação)"))</f>
        <v/>
      </c>
      <c r="E266" s="159" t="str">
        <f>IF('PCA - SECTI'!J269="","",IF(OR('PCA - SECTI'!J269="Prorrogada",'PCA - SECTI'!J269="Em andamento"),"","Utilização de Ata de Registra de Preços - ARP"))</f>
        <v/>
      </c>
      <c r="F266" s="159" t="str">
        <f>IF('PCA - SECTI'!J269="","",IF(OR('PCA - SECTI'!J269="Prorrogada",'PCA - SECTI'!J269="Em andamento"),"","Licitação Internacional conforme regras do Acordo de Empréstimo com o Bando Mundial"))</f>
        <v/>
      </c>
    </row>
    <row r="267" spans="1:6">
      <c r="A267" s="158" t="str">
        <f>IF('PCA - SECTI'!J270="","",IF('PCA - SECTI'!J270="Prorrogada","Renovação Contratual (contrato já existente)",IF('PCA - SECTI'!J270="Em andamento","Despesa já contratada","")))</f>
        <v/>
      </c>
      <c r="B267" s="159" t="str">
        <f>IF('PCA - SECTI'!J270="","",IF(OR('PCA - SECTI'!J270="Prorrogada",'PCA - SECTI'!J270="Em andamento"),"","Licitação com Ata de Registro de Preços - ARP"))</f>
        <v/>
      </c>
      <c r="C267" s="159" t="str">
        <f>IF('PCA - SECTI'!J270="","",IF(OR('PCA - SECTI'!J270="Prorrogada",'PCA - SECTI'!J270="Em andamento"),"","Licitação sem Ata de Registro de Preços - ARP"))</f>
        <v/>
      </c>
      <c r="D267" s="159" t="str">
        <f>IF('PCA - SECTI'!J270="","",IF(OR('PCA - SECTI'!J270="Prorrogada",'PCA - SECTI'!J270="Em andamento"),"","Contratação Direta (Inexigibilidade ou Dispensa de licitação)"))</f>
        <v/>
      </c>
      <c r="E267" s="159" t="str">
        <f>IF('PCA - SECTI'!J270="","",IF(OR('PCA - SECTI'!J270="Prorrogada",'PCA - SECTI'!J270="Em andamento"),"","Utilização de Ata de Registra de Preços - ARP"))</f>
        <v/>
      </c>
      <c r="F267" s="159" t="str">
        <f>IF('PCA - SECTI'!J270="","",IF(OR('PCA - SECTI'!J270="Prorrogada",'PCA - SECTI'!J270="Em andamento"),"","Licitação Internacional conforme regras do Acordo de Empréstimo com o Bando Mundial"))</f>
        <v/>
      </c>
    </row>
    <row r="268" spans="1:6">
      <c r="A268" s="158" t="str">
        <f>IF('PCA - SECTI'!J271="","",IF('PCA - SECTI'!J271="Prorrogada","Renovação Contratual (contrato já existente)",IF('PCA - SECTI'!J271="Em andamento","Despesa já contratada","")))</f>
        <v/>
      </c>
      <c r="B268" s="159" t="str">
        <f>IF('PCA - SECTI'!J271="","",IF(OR('PCA - SECTI'!J271="Prorrogada",'PCA - SECTI'!J271="Em andamento"),"","Licitação com Ata de Registro de Preços - ARP"))</f>
        <v/>
      </c>
      <c r="C268" s="159" t="str">
        <f>IF('PCA - SECTI'!J271="","",IF(OR('PCA - SECTI'!J271="Prorrogada",'PCA - SECTI'!J271="Em andamento"),"","Licitação sem Ata de Registro de Preços - ARP"))</f>
        <v/>
      </c>
      <c r="D268" s="159" t="str">
        <f>IF('PCA - SECTI'!J271="","",IF(OR('PCA - SECTI'!J271="Prorrogada",'PCA - SECTI'!J271="Em andamento"),"","Contratação Direta (Inexigibilidade ou Dispensa de licitação)"))</f>
        <v/>
      </c>
      <c r="E268" s="159" t="str">
        <f>IF('PCA - SECTI'!J271="","",IF(OR('PCA - SECTI'!J271="Prorrogada",'PCA - SECTI'!J271="Em andamento"),"","Utilização de Ata de Registra de Preços - ARP"))</f>
        <v/>
      </c>
      <c r="F268" s="159" t="str">
        <f>IF('PCA - SECTI'!J271="","",IF(OR('PCA - SECTI'!J271="Prorrogada",'PCA - SECTI'!J271="Em andamento"),"","Licitação Internacional conforme regras do Acordo de Empréstimo com o Bando Mundial"))</f>
        <v/>
      </c>
    </row>
    <row r="269" spans="1:6">
      <c r="A269" s="158" t="str">
        <f>IF('PCA - SECTI'!J272="","",IF('PCA - SECTI'!J272="Prorrogada","Renovação Contratual (contrato já existente)",IF('PCA - SECTI'!J272="Em andamento","Despesa já contratada","")))</f>
        <v/>
      </c>
      <c r="B269" s="159" t="str">
        <f>IF('PCA - SECTI'!J272="","",IF(OR('PCA - SECTI'!J272="Prorrogada",'PCA - SECTI'!J272="Em andamento"),"","Licitação com Ata de Registro de Preços - ARP"))</f>
        <v/>
      </c>
      <c r="C269" s="159" t="str">
        <f>IF('PCA - SECTI'!J272="","",IF(OR('PCA - SECTI'!J272="Prorrogada",'PCA - SECTI'!J272="Em andamento"),"","Licitação sem Ata de Registro de Preços - ARP"))</f>
        <v/>
      </c>
      <c r="D269" s="159" t="str">
        <f>IF('PCA - SECTI'!J272="","",IF(OR('PCA - SECTI'!J272="Prorrogada",'PCA - SECTI'!J272="Em andamento"),"","Contratação Direta (Inexigibilidade ou Dispensa de licitação)"))</f>
        <v/>
      </c>
      <c r="E269" s="159" t="str">
        <f>IF('PCA - SECTI'!J272="","",IF(OR('PCA - SECTI'!J272="Prorrogada",'PCA - SECTI'!J272="Em andamento"),"","Utilização de Ata de Registra de Preços - ARP"))</f>
        <v/>
      </c>
      <c r="F269" s="159" t="str">
        <f>IF('PCA - SECTI'!J272="","",IF(OR('PCA - SECTI'!J272="Prorrogada",'PCA - SECTI'!J272="Em andamento"),"","Licitação Internacional conforme regras do Acordo de Empréstimo com o Bando Mundial"))</f>
        <v/>
      </c>
    </row>
    <row r="270" spans="1:6">
      <c r="A270" s="158" t="str">
        <f>IF('PCA - SECTI'!J273="","",IF('PCA - SECTI'!J273="Prorrogada","Renovação Contratual (contrato já existente)",IF('PCA - SECTI'!J273="Em andamento","Despesa já contratada","")))</f>
        <v/>
      </c>
      <c r="B270" s="159" t="str">
        <f>IF('PCA - SECTI'!J273="","",IF(OR('PCA - SECTI'!J273="Prorrogada",'PCA - SECTI'!J273="Em andamento"),"","Licitação com Ata de Registro de Preços - ARP"))</f>
        <v/>
      </c>
      <c r="C270" s="159" t="str">
        <f>IF('PCA - SECTI'!J273="","",IF(OR('PCA - SECTI'!J273="Prorrogada",'PCA - SECTI'!J273="Em andamento"),"","Licitação sem Ata de Registro de Preços - ARP"))</f>
        <v/>
      </c>
      <c r="D270" s="159" t="str">
        <f>IF('PCA - SECTI'!J273="","",IF(OR('PCA - SECTI'!J273="Prorrogada",'PCA - SECTI'!J273="Em andamento"),"","Contratação Direta (Inexigibilidade ou Dispensa de licitação)"))</f>
        <v/>
      </c>
      <c r="E270" s="159" t="str">
        <f>IF('PCA - SECTI'!J273="","",IF(OR('PCA - SECTI'!J273="Prorrogada",'PCA - SECTI'!J273="Em andamento"),"","Utilização de Ata de Registra de Preços - ARP"))</f>
        <v/>
      </c>
      <c r="F270" s="159" t="str">
        <f>IF('PCA - SECTI'!J273="","",IF(OR('PCA - SECTI'!J273="Prorrogada",'PCA - SECTI'!J273="Em andamento"),"","Licitação Internacional conforme regras do Acordo de Empréstimo com o Bando Mundial"))</f>
        <v/>
      </c>
    </row>
    <row r="271" spans="1:6">
      <c r="A271" s="158" t="str">
        <f>IF('PCA - SECTI'!J274="","",IF('PCA - SECTI'!J274="Prorrogada","Renovação Contratual (contrato já existente)",IF('PCA - SECTI'!J274="Em andamento","Despesa já contratada","")))</f>
        <v/>
      </c>
      <c r="B271" s="159" t="str">
        <f>IF('PCA - SECTI'!J274="","",IF(OR('PCA - SECTI'!J274="Prorrogada",'PCA - SECTI'!J274="Em andamento"),"","Licitação com Ata de Registro de Preços - ARP"))</f>
        <v/>
      </c>
      <c r="C271" s="159" t="str">
        <f>IF('PCA - SECTI'!J274="","",IF(OR('PCA - SECTI'!J274="Prorrogada",'PCA - SECTI'!J274="Em andamento"),"","Licitação sem Ata de Registro de Preços - ARP"))</f>
        <v/>
      </c>
      <c r="D271" s="159" t="str">
        <f>IF('PCA - SECTI'!J274="","",IF(OR('PCA - SECTI'!J274="Prorrogada",'PCA - SECTI'!J274="Em andamento"),"","Contratação Direta (Inexigibilidade ou Dispensa de licitação)"))</f>
        <v/>
      </c>
      <c r="E271" s="159" t="str">
        <f>IF('PCA - SECTI'!J274="","",IF(OR('PCA - SECTI'!J274="Prorrogada",'PCA - SECTI'!J274="Em andamento"),"","Utilização de Ata de Registra de Preços - ARP"))</f>
        <v/>
      </c>
      <c r="F271" s="159" t="str">
        <f>IF('PCA - SECTI'!J274="","",IF(OR('PCA - SECTI'!J274="Prorrogada",'PCA - SECTI'!J274="Em andamento"),"","Licitação Internacional conforme regras do Acordo de Empréstimo com o Bando Mundial"))</f>
        <v/>
      </c>
    </row>
  </sheetData>
  <pageMargins left="0.511811024" right="0.511811024" top="0.78740157499999996" bottom="0.78740157499999996" header="0.31496062000000002" footer="0.3149606200000000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3</vt:i4>
      </vt:variant>
    </vt:vector>
  </HeadingPairs>
  <TitlesOfParts>
    <vt:vector size="3" baseType="lpstr">
      <vt:lpstr>PCA - SECTI</vt:lpstr>
      <vt:lpstr>Com Bolsa Técnica</vt:lpstr>
      <vt:lpstr>Não mexer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Paulo Rodrigo de Freitas Hollanda da Rocha</cp:lastModifiedBy>
  <dcterms:modified xsi:type="dcterms:W3CDTF">2024-10-04T20:16:50Z</dcterms:modified>
</cp:coreProperties>
</file>